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6" activeTab="9"/>
  </bookViews>
  <sheets>
    <sheet name="Capacities" sheetId="1" r:id="rId1"/>
    <sheet name="Grades produced last years" sheetId="2" r:id="rId2"/>
    <sheet name="Losses Anderson line" sheetId="3" r:id="rId3"/>
    <sheet name="Losses Anderson line (detail)" sheetId="4" r:id="rId4"/>
    <sheet name="Losses French line" sheetId="5" r:id="rId5"/>
    <sheet name="Losses French line (detail)" sheetId="6" r:id="rId6"/>
    <sheet name="PBD spec overview" sheetId="7" r:id="rId7"/>
    <sheet name="SBR spec overview" sheetId="8" r:id="rId8"/>
    <sheet name="Finaclear spec overview" sheetId="9" r:id="rId9"/>
    <sheet name="SBS spec overview" sheetId="10" r:id="rId10"/>
  </sheets>
  <definedNames>
    <definedName name="_xlnm.Print_Area" localSheetId="7">'SBR spec overview'!$A$1:$J$71</definedName>
  </definedNames>
  <calcPr fullCalcOnLoad="1"/>
</workbook>
</file>

<file path=xl/sharedStrings.xml><?xml version="1.0" encoding="utf-8"?>
<sst xmlns="http://schemas.openxmlformats.org/spreadsheetml/2006/main" count="3867" uniqueCount="1131">
  <si>
    <t>Color</t>
  </si>
  <si>
    <t>Density, 23°C</t>
  </si>
  <si>
    <t>Mooney viscosity</t>
  </si>
  <si>
    <t>TS1</t>
  </si>
  <si>
    <t>T90</t>
  </si>
  <si>
    <t>ML</t>
  </si>
  <si>
    <t>Test method ( ASTM, or Atofina )</t>
  </si>
  <si>
    <t>ASTM D-1646</t>
  </si>
  <si>
    <t>---</t>
  </si>
  <si>
    <t>Units</t>
  </si>
  <si>
    <t>wt %</t>
  </si>
  <si>
    <t>phr</t>
  </si>
  <si>
    <t>gr/cm³</t>
  </si>
  <si>
    <t>MH</t>
  </si>
  <si>
    <t>lb.inch</t>
  </si>
  <si>
    <t>minutes</t>
  </si>
  <si>
    <t>Total styrene contents</t>
  </si>
  <si>
    <t>Block styrene content</t>
  </si>
  <si>
    <t>Oil content</t>
  </si>
  <si>
    <t>Applications</t>
  </si>
  <si>
    <t>MRG</t>
  </si>
  <si>
    <t>Yellow</t>
  </si>
  <si>
    <t>Physical appearance</t>
  </si>
  <si>
    <t>bale</t>
  </si>
  <si>
    <t>dark brown</t>
  </si>
  <si>
    <t>white</t>
  </si>
  <si>
    <t>Uncompounded rubber properties</t>
  </si>
  <si>
    <t>ASTM D-2084</t>
  </si>
  <si>
    <t>Structure</t>
  </si>
  <si>
    <t>radial</t>
  </si>
  <si>
    <t>linear</t>
  </si>
  <si>
    <t>Microstructure : cis</t>
  </si>
  <si>
    <t>Microstructure : trans</t>
  </si>
  <si>
    <t>Microstructure : vinyl</t>
  </si>
  <si>
    <t>% of BD</t>
  </si>
  <si>
    <t>MRG
ADH
PM</t>
  </si>
  <si>
    <t>MRG
FTW
TYRE</t>
  </si>
  <si>
    <t>MRG
FTW
PM</t>
  </si>
  <si>
    <t>MRG=mechanical rubber goods - FTW = footwear - TYRE = tyres - ADH = adhesives - PM = plastic modification</t>
  </si>
  <si>
    <t>MRG
FTW</t>
  </si>
  <si>
    <t>Compounded rubber properties ( according to ASTM 3185-1A compounding recipe )</t>
  </si>
  <si>
    <t>SBS products specification overview.</t>
  </si>
  <si>
    <t>Toluene solution viscosity</t>
  </si>
  <si>
    <t>mm²/sec</t>
  </si>
  <si>
    <t>gr/10 min</t>
  </si>
  <si>
    <t>Hardness</t>
  </si>
  <si>
    <t>Shore A</t>
  </si>
  <si>
    <t>Mooney viscosity ML4</t>
  </si>
  <si>
    <t>Micro structure</t>
  </si>
  <si>
    <t>&lt;0.5</t>
  </si>
  <si>
    <t xml:space="preserve">Application codes : </t>
  </si>
  <si>
    <t>Polybutadiene specification overview.</t>
  </si>
  <si>
    <t>45-55</t>
  </si>
  <si>
    <t>Ash contents</t>
  </si>
  <si>
    <t>ASTM D1416</t>
  </si>
  <si>
    <t>Volatile matter</t>
  </si>
  <si>
    <t>&lt;=0.75</t>
  </si>
  <si>
    <t>&lt;=0.2</t>
  </si>
  <si>
    <t>linear + radial</t>
  </si>
  <si>
    <t>Property</t>
  </si>
  <si>
    <t>Grade F-250</t>
  </si>
  <si>
    <t>Typical values !</t>
  </si>
  <si>
    <t>Compounded rubber properties ( according to ASTM 3189 compounding recipe )</t>
  </si>
  <si>
    <t>Mooney viscosity 100°C ML4</t>
  </si>
  <si>
    <t>80-100</t>
  </si>
  <si>
    <t>TS1, 160°C</t>
  </si>
  <si>
    <t>2-5</t>
  </si>
  <si>
    <t>T90, 160°C</t>
  </si>
  <si>
    <t>10-16</t>
  </si>
  <si>
    <t>ML, 160°C</t>
  </si>
  <si>
    <t>MH, 160°C</t>
  </si>
  <si>
    <t>9.5-15.5</t>
  </si>
  <si>
    <t>37-51</t>
  </si>
  <si>
    <t>MRG, PM, TYRE</t>
  </si>
  <si>
    <t>Test recipe ASTM 3189</t>
  </si>
  <si>
    <t>Parts</t>
  </si>
  <si>
    <t>Finaprene 250</t>
  </si>
  <si>
    <t>Black IRB 5</t>
  </si>
  <si>
    <t>Zinc oxide</t>
  </si>
  <si>
    <t>Sulfur</t>
  </si>
  <si>
    <t>Stearic acid</t>
  </si>
  <si>
    <t>Aromatic oil</t>
  </si>
  <si>
    <t>TBBS</t>
  </si>
  <si>
    <t>24-26</t>
  </si>
  <si>
    <t>15-20</t>
  </si>
  <si>
    <t>44-52</t>
  </si>
  <si>
    <t>Fatty acid</t>
  </si>
  <si>
    <t>FP-1012</t>
  </si>
  <si>
    <t>&lt;=0.4</t>
  </si>
  <si>
    <t>Soap contents</t>
  </si>
  <si>
    <t>&lt;=1.0</t>
  </si>
  <si>
    <t>FP-1015</t>
  </si>
  <si>
    <t>BHT contents</t>
  </si>
  <si>
    <t>0.4-0.8</t>
  </si>
  <si>
    <t>FP-1001</t>
  </si>
  <si>
    <t>Solvent contents</t>
  </si>
  <si>
    <t>FP-1024B</t>
  </si>
  <si>
    <t>&lt;=0.15</t>
  </si>
  <si>
    <t>Yellow Index</t>
  </si>
  <si>
    <t>&lt;=8</t>
  </si>
  <si>
    <t>FP-1035</t>
  </si>
  <si>
    <t>Visual</t>
  </si>
  <si>
    <t>30.5-32.5</t>
  </si>
  <si>
    <t>38-42</t>
  </si>
  <si>
    <t>28-30</t>
  </si>
  <si>
    <t>43-47</t>
  </si>
  <si>
    <t>29-33</t>
  </si>
  <si>
    <t>Block styrene contents</t>
  </si>
  <si>
    <t>FP-1005</t>
  </si>
  <si>
    <t>&gt;=27</t>
  </si>
  <si>
    <t>&gt;=37</t>
  </si>
  <si>
    <t>&gt;=26</t>
  </si>
  <si>
    <t>&gt;=39</t>
  </si>
  <si>
    <t>25.5-31.5</t>
  </si>
  <si>
    <t>FP-1008</t>
  </si>
  <si>
    <t>22-28</t>
  </si>
  <si>
    <t>9.2-10.2</t>
  </si>
  <si>
    <t>10-12</t>
  </si>
  <si>
    <t>Melt flow - 190°C, 5kg</t>
  </si>
  <si>
    <t>Melt flow - 200°C, 5kg</t>
  </si>
  <si>
    <t>1-5</t>
  </si>
  <si>
    <t>4-12</t>
  </si>
  <si>
    <t>5-12</t>
  </si>
  <si>
    <t>Properties &amp; test methods</t>
  </si>
  <si>
    <t>Grades.</t>
  </si>
  <si>
    <t>4-6</t>
  </si>
  <si>
    <t>47.5-52.2</t>
  </si>
  <si>
    <t>42.5-47.5</t>
  </si>
  <si>
    <t>Anti-oxidant BHT</t>
  </si>
  <si>
    <t>FP-1010</t>
  </si>
  <si>
    <t>FP-1006 A</t>
  </si>
  <si>
    <t>FP-2602</t>
  </si>
  <si>
    <t>FP-1004</t>
  </si>
  <si>
    <t>Anti-oxidans TNPP</t>
  </si>
  <si>
    <t>FP-1016B</t>
  </si>
  <si>
    <t>0.55-0.75</t>
  </si>
  <si>
    <t>Gel contents</t>
  </si>
  <si>
    <t>&lt;=4</t>
  </si>
  <si>
    <t>Monsanto scale</t>
  </si>
  <si>
    <t>1.5-2.5 ?</t>
  </si>
  <si>
    <t>FP-1002</t>
  </si>
  <si>
    <t>&lt;=0.8</t>
  </si>
  <si>
    <t>Residual solvent</t>
  </si>
  <si>
    <t>&lt;=0.20</t>
  </si>
  <si>
    <t>&lt;=1</t>
  </si>
  <si>
    <t>&lt;=0.80</t>
  </si>
  <si>
    <t>Residual styrene</t>
  </si>
  <si>
    <t>ppm wt</t>
  </si>
  <si>
    <t>&lt;100</t>
  </si>
  <si>
    <t>Anti-sticking agent</t>
  </si>
  <si>
    <t>FP-1029 ( Ca-carbonate )</t>
  </si>
  <si>
    <t>FP-1018 ( Ca-stearate )</t>
  </si>
  <si>
    <t>0.35-0.90
target 0.55</t>
  </si>
  <si>
    <t>0.20-0.40</t>
  </si>
  <si>
    <t>0.15-0.30</t>
  </si>
  <si>
    <t>0.05-0.30</t>
  </si>
  <si>
    <t>0.10-0.30</t>
  </si>
  <si>
    <t>FP-1038 ( Argirec )</t>
  </si>
  <si>
    <t>0.10-0.40</t>
  </si>
  <si>
    <t>57-67</t>
  </si>
  <si>
    <t>37-47</t>
  </si>
  <si>
    <t>FP-1505A ( compression molded )</t>
  </si>
  <si>
    <t>FP-1505B ( injection molded )</t>
  </si>
  <si>
    <t>68-78</t>
  </si>
  <si>
    <t>40-50</t>
  </si>
  <si>
    <t>Abrasion</t>
  </si>
  <si>
    <t>mm³</t>
  </si>
  <si>
    <t>FP-1504</t>
  </si>
  <si>
    <t>&lt;=190</t>
  </si>
  <si>
    <t>&lt;=150</t>
  </si>
  <si>
    <t>&lt;=170</t>
  </si>
  <si>
    <t>Monsanto Scale</t>
  </si>
  <si>
    <t>FP-1014</t>
  </si>
  <si>
    <t>&lt;=6</t>
  </si>
  <si>
    <t>&lt;=3</t>
  </si>
  <si>
    <t>Colour</t>
  </si>
  <si>
    <t>&lt;=10</t>
  </si>
  <si>
    <t>&lt;=14</t>
  </si>
  <si>
    <t>Coupling degree</t>
  </si>
  <si>
    <t>% stoech</t>
  </si>
  <si>
    <t>FP-1023 ( GPC analysis )</t>
  </si>
  <si>
    <t>88-96</t>
  </si>
  <si>
    <t>&gt;=85</t>
  </si>
  <si>
    <t>Test recipe ASTM 31851A</t>
  </si>
  <si>
    <t>Grade F-376</t>
  </si>
  <si>
    <t>Grade F-377</t>
  </si>
  <si>
    <t>Grade F-1204</t>
  </si>
  <si>
    <t>Grade F-1205</t>
  </si>
  <si>
    <t>Grade F-1206</t>
  </si>
  <si>
    <t>Grade F-410</t>
  </si>
  <si>
    <t>Grade F-375</t>
  </si>
  <si>
    <t>Grade F-411</t>
  </si>
  <si>
    <t>Grade F-411X</t>
  </si>
  <si>
    <t>Grade F-414</t>
  </si>
  <si>
    <t>Grade F-415</t>
  </si>
  <si>
    <t>Grade F-416</t>
  </si>
  <si>
    <t>Grade F-475</t>
  </si>
  <si>
    <t>Grade F-480</t>
  </si>
  <si>
    <t>Grade F-484</t>
  </si>
  <si>
    <t>Grade F-485</t>
  </si>
  <si>
    <t>34-41( spot, N )
35.5-39.5 ( MA2, N )</t>
  </si>
  <si>
    <t>34-41( spot, A )
35.5-39.5 ( MA2, A )</t>
  </si>
  <si>
    <t>47.5-52.5 (N)</t>
  </si>
  <si>
    <t>23.5-26.5</t>
  </si>
  <si>
    <t>46.5-49.5</t>
  </si>
  <si>
    <t>29-35</t>
  </si>
  <si>
    <t>40-52</t>
  </si>
  <si>
    <t>41-53</t>
  </si>
  <si>
    <t>44-56</t>
  </si>
  <si>
    <t>51-61</t>
  </si>
  <si>
    <t>29-37</t>
  </si>
  <si>
    <t>42-52</t>
  </si>
  <si>
    <t>0.4-0.6</t>
  </si>
  <si>
    <t>0.3-0.5</t>
  </si>
  <si>
    <t>linear/radial</t>
  </si>
  <si>
    <t>minutes,
decimal notation</t>
  </si>
  <si>
    <t>73-85</t>
  </si>
  <si>
    <t>52-68</t>
  </si>
  <si>
    <t>77-95</t>
  </si>
  <si>
    <t>4.5-5.5</t>
  </si>
  <si>
    <t>4.5-6.5</t>
  </si>
  <si>
    <t>6-9</t>
  </si>
  <si>
    <t>4 (typical)</t>
  </si>
  <si>
    <t>6 (typical)</t>
  </si>
  <si>
    <t>13 (typical)</t>
  </si>
  <si>
    <t>42 (typical)</t>
  </si>
  <si>
    <t>6.5 (typical)</t>
  </si>
  <si>
    <t>35.5 (typical)</t>
  </si>
  <si>
    <t>12-15</t>
  </si>
  <si>
    <t>11 (typical)</t>
  </si>
  <si>
    <t>5.5-12.5</t>
  </si>
  <si>
    <t>12.5-15.5</t>
  </si>
  <si>
    <t>2.5-7.5</t>
  </si>
  <si>
    <t>32.5-42.5</t>
  </si>
  <si>
    <t>5-10</t>
  </si>
  <si>
    <t>11-14</t>
  </si>
  <si>
    <t>5.8-9.8</t>
  </si>
  <si>
    <t>26.5-41.5</t>
  </si>
  <si>
    <t>33 (typical)</t>
  </si>
  <si>
    <t>8 (typical)</t>
  </si>
  <si>
    <t>34.5-37.5</t>
  </si>
  <si>
    <t>7-9</t>
  </si>
  <si>
    <t>A = aromatic oil  /  N = naphtenic oil  /  MA2=moving average of 2 analyses  /  spot=1 isolated analysis</t>
  </si>
  <si>
    <t>6-7</t>
  </si>
  <si>
    <t>10-14</t>
  </si>
  <si>
    <t>0.25-0.35</t>
  </si>
  <si>
    <t>BRD = bitumen modification for roads</t>
  </si>
  <si>
    <t>BRF = bitumen modification for roofing</t>
  </si>
  <si>
    <t>FTW = footwear</t>
  </si>
  <si>
    <t>MRG = mechanical rubber goods</t>
  </si>
  <si>
    <t>PM = plastic modification</t>
  </si>
  <si>
    <t>BRD
BRF
PM</t>
  </si>
  <si>
    <t>BRD
BRF
MRG</t>
  </si>
  <si>
    <t>FTW
PM</t>
  </si>
  <si>
    <t>BRD
PM</t>
  </si>
  <si>
    <t>FTW
MRG</t>
  </si>
  <si>
    <t>BRD
BRF
FTW</t>
  </si>
  <si>
    <t>Bitumen modification</t>
  </si>
  <si>
    <t>Building</t>
  </si>
  <si>
    <t>Roofing</t>
  </si>
  <si>
    <t>Surface treatment</t>
  </si>
  <si>
    <t>Road building</t>
  </si>
  <si>
    <t>Hot mix</t>
  </si>
  <si>
    <t>Rubberised bitumen emulsion</t>
  </si>
  <si>
    <t>X</t>
  </si>
  <si>
    <t>Injection moulding soles and boots</t>
  </si>
  <si>
    <t>Ski boots</t>
  </si>
  <si>
    <t>Plastic modification</t>
  </si>
  <si>
    <t>Polystyrene</t>
  </si>
  <si>
    <t>HIPS</t>
  </si>
  <si>
    <t>Mechanical goods</t>
  </si>
  <si>
    <t>Soles - translucent micro-cellular rubber sheets</t>
  </si>
  <si>
    <t>Safety footwear</t>
  </si>
  <si>
    <t>Hose</t>
  </si>
  <si>
    <t>Industrial tapes</t>
  </si>
  <si>
    <t>Latex foam sheeting</t>
  </si>
  <si>
    <t>Latex foam upholstery</t>
  </si>
  <si>
    <t>Mats</t>
  </si>
  <si>
    <t>Matresses</t>
  </si>
  <si>
    <t>Micro cellular soling</t>
  </si>
  <si>
    <t>Pram tires</t>
  </si>
  <si>
    <t>Pressure sensitive tape</t>
  </si>
  <si>
    <t>Rubber rail pads</t>
  </si>
  <si>
    <t>Rubber rollers</t>
  </si>
  <si>
    <t>Seals</t>
  </si>
  <si>
    <t>Sealing strips</t>
  </si>
  <si>
    <t>Tyres</t>
  </si>
  <si>
    <t>Rubberised hair</t>
  </si>
  <si>
    <t>Shoe soling</t>
  </si>
  <si>
    <t>Sponge sheeting</t>
  </si>
  <si>
    <t>Steering wheels</t>
  </si>
  <si>
    <t>Boots</t>
  </si>
  <si>
    <t>Footwear/soles</t>
  </si>
  <si>
    <t>Moulded cured soles</t>
  </si>
  <si>
    <t>Resin solid soling</t>
  </si>
  <si>
    <t>Professional sportswear</t>
  </si>
  <si>
    <t>Translucent microcellular rubber sheets - safety footwear</t>
  </si>
  <si>
    <t>Wellington boots</t>
  </si>
  <si>
    <t>Plastics modification</t>
  </si>
  <si>
    <t>Footwear</t>
  </si>
  <si>
    <t>Injection moulding</t>
  </si>
  <si>
    <t>BRF
MRG
PM</t>
  </si>
  <si>
    <t>PE, PP/EPM, PS/ABS</t>
  </si>
  <si>
    <t>Specific uses</t>
  </si>
  <si>
    <t>SBS products specific application overview.</t>
  </si>
  <si>
    <t>SBR and SB diblock products specific application overview.</t>
  </si>
  <si>
    <t>Polybutadiene specific uses overview.</t>
  </si>
  <si>
    <t>Random SBR  and SB diblock products specification overview.</t>
  </si>
  <si>
    <t>Finaclear products - specifications overview not offered grades.</t>
  </si>
  <si>
    <t>Specifications</t>
  </si>
  <si>
    <t>Product</t>
  </si>
  <si>
    <t>Class</t>
  </si>
  <si>
    <t>% styrene content</t>
  </si>
  <si>
    <t>% Block styrene content</t>
  </si>
  <si>
    <t>Melt index (200°C, 5kg, gr/10 min)</t>
  </si>
  <si>
    <t>% Haze (max)</t>
  </si>
  <si>
    <t>% volatile matter (max)</t>
  </si>
  <si>
    <t>Monsanto scale Gel (max)</t>
  </si>
  <si>
    <t>Anti blocking agent(s) (phr)</t>
  </si>
  <si>
    <t>Extrusion</t>
  </si>
  <si>
    <t>Thermo- forming</t>
  </si>
  <si>
    <t>Film</t>
  </si>
  <si>
    <t>Injection</t>
  </si>
  <si>
    <t>Finaclear/GPPS blends</t>
  </si>
  <si>
    <t>Additional Comments</t>
  </si>
  <si>
    <t>F520</t>
  </si>
  <si>
    <t>HSE</t>
  </si>
  <si>
    <t>72-74</t>
  </si>
  <si>
    <t>55-60</t>
  </si>
  <si>
    <t>6-9.3</t>
  </si>
  <si>
    <t>3</t>
  </si>
  <si>
    <t>Good transparancy, superior impact resistance.</t>
  </si>
  <si>
    <t>F521</t>
  </si>
  <si>
    <t>0.2-0.4</t>
  </si>
  <si>
    <t>Good transparancy, superior impact resistance, improved denesting and anti blocking system.</t>
  </si>
  <si>
    <t>F530</t>
  </si>
  <si>
    <t>76-78</t>
  </si>
  <si>
    <t>59-64</t>
  </si>
  <si>
    <t>9-13</t>
  </si>
  <si>
    <t>0.12-0.18</t>
  </si>
  <si>
    <t>Very good transparancy, superior impact resistance.</t>
  </si>
  <si>
    <t>F540</t>
  </si>
  <si>
    <t>51-56</t>
  </si>
  <si>
    <t>5</t>
  </si>
  <si>
    <t>Very high impact resistance, less HSE needed for same end properties.</t>
  </si>
  <si>
    <t>F550</t>
  </si>
  <si>
    <t>partially coupled</t>
  </si>
  <si>
    <t>77-79</t>
  </si>
  <si>
    <t>56-61</t>
  </si>
  <si>
    <t>12-18</t>
  </si>
  <si>
    <t>0.3-0.4</t>
  </si>
  <si>
    <t>Very good transparancy, superior impact resistance, improved processability.</t>
  </si>
  <si>
    <t>F932</t>
  </si>
  <si>
    <t>0.15-0.25</t>
  </si>
  <si>
    <t>Example : coathangers</t>
  </si>
  <si>
    <t>F933</t>
  </si>
  <si>
    <t>0.20-0.30</t>
  </si>
  <si>
    <t>F609</t>
  </si>
  <si>
    <t>79-81</t>
  </si>
  <si>
    <t>58-63</t>
  </si>
  <si>
    <t>14-20</t>
  </si>
  <si>
    <t>0.13-0.23</t>
  </si>
  <si>
    <t>Excellent flow properties, transparancy, impact properties</t>
  </si>
  <si>
    <t>F636</t>
  </si>
  <si>
    <t>0.13-0.28</t>
  </si>
  <si>
    <t>F602D</t>
  </si>
  <si>
    <t>SBS</t>
  </si>
  <si>
    <t>6-11</t>
  </si>
  <si>
    <t>n.a.</t>
  </si>
  <si>
    <t>Impact improver while keeping transparancy, well suited for low temperature applications.</t>
  </si>
  <si>
    <t>thermoplastic styrene-butadiene-styrene polymer</t>
  </si>
  <si>
    <t>high styrene elastomer</t>
  </si>
  <si>
    <t>TEC</t>
  </si>
  <si>
    <t>F401</t>
  </si>
  <si>
    <t>21-23</t>
  </si>
  <si>
    <t>&gt;=19</t>
  </si>
  <si>
    <t>16.5-20.5</t>
  </si>
  <si>
    <t>F409</t>
  </si>
  <si>
    <t>30-32</t>
  </si>
  <si>
    <t>18-24</t>
  </si>
  <si>
    <t>F435</t>
  </si>
  <si>
    <t>13.7-14.7</t>
  </si>
  <si>
    <t>F502</t>
  </si>
  <si>
    <t>linear + star coupled</t>
  </si>
  <si>
    <t>F503</t>
  </si>
  <si>
    <t>14-17</t>
  </si>
  <si>
    <t>F602</t>
  </si>
  <si>
    <t>0.8-1.9</t>
  </si>
  <si>
    <t>Grade F-401</t>
  </si>
  <si>
    <t>BRD
TEC
ADH</t>
  </si>
  <si>
    <t>Grade F-409</t>
  </si>
  <si>
    <t>BRF
TEC</t>
  </si>
  <si>
    <t>Grade F-435</t>
  </si>
  <si>
    <t>Grade F-502</t>
  </si>
  <si>
    <t>Grade F-503</t>
  </si>
  <si>
    <t>BRD
FTW
TEC</t>
  </si>
  <si>
    <t>BRD
BRF
TEC
ADH</t>
  </si>
  <si>
    <t>75-85</t>
  </si>
  <si>
    <t>Grade FSX-2309</t>
  </si>
  <si>
    <t>&lt;=0.5</t>
  </si>
  <si>
    <t>Daily throughput per type and per line</t>
  </si>
  <si>
    <t>Type</t>
  </si>
  <si>
    <t>Line</t>
  </si>
  <si>
    <t>F411X</t>
  </si>
  <si>
    <t>Anderson A+B</t>
  </si>
  <si>
    <t>Throughput, tonnes/day
(7-day average)</t>
  </si>
  <si>
    <t>F1205</t>
  </si>
  <si>
    <t>F416</t>
  </si>
  <si>
    <t>F2309</t>
  </si>
  <si>
    <t xml:space="preserve">F411 </t>
  </si>
  <si>
    <t>F502F</t>
  </si>
  <si>
    <t>F503F</t>
  </si>
  <si>
    <t>French</t>
  </si>
  <si>
    <t>Desolventiser</t>
  </si>
  <si>
    <t>?</t>
  </si>
  <si>
    <t>Technology</t>
  </si>
  <si>
    <t>Finaprene</t>
  </si>
  <si>
    <t>Finaclear</t>
  </si>
  <si>
    <t>602D</t>
  </si>
  <si>
    <t>411X</t>
  </si>
  <si>
    <t>502A</t>
  </si>
  <si>
    <t>503A</t>
  </si>
  <si>
    <t>503F</t>
  </si>
  <si>
    <t>Grades produced over the last years</t>
  </si>
  <si>
    <t>Grade</t>
  </si>
  <si>
    <t>Kg</t>
  </si>
  <si>
    <t>PCU</t>
  </si>
  <si>
    <t>STP</t>
  </si>
  <si>
    <t>All</t>
  </si>
  <si>
    <t>not produced last 3 years</t>
  </si>
  <si>
    <t>not produced over last 3 years</t>
  </si>
  <si>
    <t xml:space="preserve">Yearly capacity of French line : </t>
  </si>
  <si>
    <t>tonnes</t>
  </si>
  <si>
    <t>Totalised loss 2005</t>
  </si>
  <si>
    <t>Date</t>
  </si>
  <si>
    <t>Problem area</t>
  </si>
  <si>
    <t>Loss
(tonnes)</t>
  </si>
  <si>
    <t>Details</t>
  </si>
  <si>
    <t>Total for problem area (tonnes)</t>
  </si>
  <si>
    <t>Contribution per area (%)</t>
  </si>
  <si>
    <t>4/10/2005</t>
  </si>
  <si>
    <t>Antiblock addition system</t>
  </si>
  <si>
    <t>electrical failure GY1020a + replace transmission belts</t>
  </si>
  <si>
    <t>16/04/2005</t>
  </si>
  <si>
    <t>GY1005A transmission defective</t>
  </si>
  <si>
    <t>3/05/2005</t>
  </si>
  <si>
    <t>19/02/2005</t>
  </si>
  <si>
    <t>large packingleak zigzagblender</t>
  </si>
  <si>
    <t>18/02/2005</t>
  </si>
  <si>
    <t>27/10/2005</t>
  </si>
  <si>
    <t>Startup failed by false HH level alarm cyclone Jbrown building</t>
  </si>
  <si>
    <t>12/04/2005</t>
  </si>
  <si>
    <t>Boilers</t>
  </si>
  <si>
    <t>problemen ketel C</t>
  </si>
  <si>
    <t>10/04/2005</t>
  </si>
  <si>
    <t>11/04/2005</t>
  </si>
  <si>
    <t>9/04/2005</t>
  </si>
  <si>
    <t>16/02/2005</t>
  </si>
  <si>
    <t>uitval WANSON-ketel</t>
  </si>
  <si>
    <t>17/02/2005</t>
  </si>
  <si>
    <t>10/03/2005</t>
  </si>
  <si>
    <t>C4 hydrotreater FAO</t>
  </si>
  <si>
    <t>C4-tekort vanuit FAO</t>
  </si>
  <si>
    <t>23/03/2005</t>
  </si>
  <si>
    <t>11/03/2005</t>
  </si>
  <si>
    <t>8/03/2005</t>
  </si>
  <si>
    <t>22/03/2005</t>
  </si>
  <si>
    <t>9/03/2005</t>
  </si>
  <si>
    <t>13/03/2005</t>
  </si>
  <si>
    <t>15/03/2005</t>
  </si>
  <si>
    <t>12/03/2005</t>
  </si>
  <si>
    <t>14/03/2005</t>
  </si>
  <si>
    <t>16/03/2005</t>
  </si>
  <si>
    <t>17/03/2005</t>
  </si>
  <si>
    <t>18/03/2005</t>
  </si>
  <si>
    <t>19/03/2005</t>
  </si>
  <si>
    <t>21/03/2005</t>
  </si>
  <si>
    <t>20/03/2005</t>
  </si>
  <si>
    <t>15/07/2005</t>
  </si>
  <si>
    <t>Cleaning</t>
  </si>
  <si>
    <t>reinigen lijn, controle afstelling dewaterer</t>
  </si>
  <si>
    <t>16/09/2005</t>
  </si>
  <si>
    <t>Economic stop</t>
  </si>
  <si>
    <t>economic stop</t>
  </si>
  <si>
    <t>1/08/2005</t>
  </si>
  <si>
    <t>13/09/2005</t>
  </si>
  <si>
    <t>14/09/2005</t>
  </si>
  <si>
    <t>15/09/2005</t>
  </si>
  <si>
    <t>12/08/2005</t>
  </si>
  <si>
    <t>10/09/2005</t>
  </si>
  <si>
    <t>26/08/2005</t>
  </si>
  <si>
    <t>20/08/2005</t>
  </si>
  <si>
    <t>19/08/2005</t>
  </si>
  <si>
    <t>18/08/2005</t>
  </si>
  <si>
    <t>17/08/2005</t>
  </si>
  <si>
    <t>16/08/2005</t>
  </si>
  <si>
    <t>15/08/2005</t>
  </si>
  <si>
    <t>22/08/2005</t>
  </si>
  <si>
    <t>13/08/2005</t>
  </si>
  <si>
    <t>23/08/2005</t>
  </si>
  <si>
    <t>11/09/2005</t>
  </si>
  <si>
    <t>10/08/2005</t>
  </si>
  <si>
    <t>12/09/2005</t>
  </si>
  <si>
    <t>8/08/2005</t>
  </si>
  <si>
    <t>7/08/2005</t>
  </si>
  <si>
    <t>14/08/2005</t>
  </si>
  <si>
    <t>29/08/2005</t>
  </si>
  <si>
    <t>7/09/2005</t>
  </si>
  <si>
    <t>6/09/2005</t>
  </si>
  <si>
    <t>5/09/2005</t>
  </si>
  <si>
    <t>4/09/2005</t>
  </si>
  <si>
    <t>3/09/2005</t>
  </si>
  <si>
    <t>2/09/2005</t>
  </si>
  <si>
    <t>1/09/2005</t>
  </si>
  <si>
    <t>21/08/2005</t>
  </si>
  <si>
    <t>30/08/2005</t>
  </si>
  <si>
    <t>8/09/2005</t>
  </si>
  <si>
    <t>28/08/2005</t>
  </si>
  <si>
    <t>27/08/2005</t>
  </si>
  <si>
    <t>9/08/2005</t>
  </si>
  <si>
    <t>9/09/2005</t>
  </si>
  <si>
    <t>6/08/2005</t>
  </si>
  <si>
    <t>25/08/2005</t>
  </si>
  <si>
    <t>24/08/2005</t>
  </si>
  <si>
    <t>31/08/2005</t>
  </si>
  <si>
    <t>5/08/2005</t>
  </si>
  <si>
    <t>4/08/2005</t>
  </si>
  <si>
    <t>3/08/2005</t>
  </si>
  <si>
    <t>2/08/2005</t>
  </si>
  <si>
    <t>11/08/2005</t>
  </si>
  <si>
    <t>21/04/2005</t>
  </si>
  <si>
    <t>Electrical</t>
  </si>
  <si>
    <t>ESD defective crumb hall</t>
  </si>
  <si>
    <t>23/04/2005</t>
  </si>
  <si>
    <t>22/04/2005</t>
  </si>
  <si>
    <t>11/10/2005</t>
  </si>
  <si>
    <t>power failure</t>
  </si>
  <si>
    <t>12/10/2005</t>
  </si>
  <si>
    <t xml:space="preserve">feedvalve from crumbtank </t>
  </si>
  <si>
    <t>brand in cutterruimte na wegvallen voeding</t>
  </si>
  <si>
    <t>15/04/2005</t>
  </si>
  <si>
    <t>22/06/2005</t>
  </si>
  <si>
    <t>brandje in hotbox na wegvallen voeding</t>
  </si>
  <si>
    <t>GS227 feed shaker screen</t>
  </si>
  <si>
    <t>herstellen lek aan johnsonscreen</t>
  </si>
  <si>
    <t>26/11/2005</t>
  </si>
  <si>
    <t>GS231 hot box</t>
  </si>
  <si>
    <t>brand in hotbox</t>
  </si>
  <si>
    <t>25/11/2005</t>
  </si>
  <si>
    <t>29/12/2005</t>
  </si>
  <si>
    <t>uitval hotbox =&gt; opblokking hotbox en cutterruimte</t>
  </si>
  <si>
    <t>28/12/2005</t>
  </si>
  <si>
    <t>1/06/2005</t>
  </si>
  <si>
    <t>GY202 pallmann cutter</t>
  </si>
  <si>
    <t>granulator vergrendeld door fout in software</t>
  </si>
  <si>
    <t>31/05/2005</t>
  </si>
  <si>
    <t>23/05/2005</t>
  </si>
  <si>
    <t>lager vastgelopen</t>
  </si>
  <si>
    <t>28/05/2005</t>
  </si>
  <si>
    <t>19/05/2005</t>
  </si>
  <si>
    <t>12/05/2005</t>
  </si>
  <si>
    <t>26/05/2005</t>
  </si>
  <si>
    <t>27/05/2005</t>
  </si>
  <si>
    <t>24/05/2005</t>
  </si>
  <si>
    <t>15/05/2005</t>
  </si>
  <si>
    <t>14/05/2005</t>
  </si>
  <si>
    <t>25/05/2005</t>
  </si>
  <si>
    <t>17/05/2005</t>
  </si>
  <si>
    <t>18/05/2005</t>
  </si>
  <si>
    <t>16/05/2005</t>
  </si>
  <si>
    <t>13/05/2005</t>
  </si>
  <si>
    <t>27/06/2005</t>
  </si>
  <si>
    <t>GY224 French dewaterer cutter</t>
  </si>
  <si>
    <t>bouten cone losgekomen</t>
  </si>
  <si>
    <t>28/06/2005</t>
  </si>
  <si>
    <t>23/09/2005</t>
  </si>
  <si>
    <t>koppeling met limitorque defect</t>
  </si>
  <si>
    <t>24/09/2005</t>
  </si>
  <si>
    <t>26/04/2005</t>
  </si>
  <si>
    <t>GY229 French dewaterer</t>
  </si>
  <si>
    <t>brand in hotbox door te lage voeding na amperageproblemen op dewaterer</t>
  </si>
  <si>
    <t>25/04/2005</t>
  </si>
  <si>
    <t>27/02/2005</t>
  </si>
  <si>
    <t>opblokking</t>
  </si>
  <si>
    <t>28/02/2005</t>
  </si>
  <si>
    <t>opblokking inlaattrechter</t>
  </si>
  <si>
    <t>29/05/2005</t>
  </si>
  <si>
    <t>upset dewaterer =&gt; brand aan dieplate</t>
  </si>
  <si>
    <t>11/06/2005</t>
  </si>
  <si>
    <t>GY230 French dryer</t>
  </si>
  <si>
    <t>2x opblokking dryer</t>
  </si>
  <si>
    <t>27/04/2005</t>
  </si>
  <si>
    <t>ASEA uitgevallen (fout in ventilatoren Masterpact)</t>
  </si>
  <si>
    <t>14/01/2005</t>
  </si>
  <si>
    <t>ASEA-motor uitgevallen op fout in Simoreg-sturing (koeling)</t>
  </si>
  <si>
    <t>26/02/2005</t>
  </si>
  <si>
    <t>coupling steam hose in French dryer broken</t>
  </si>
  <si>
    <t>21/02/2005</t>
  </si>
  <si>
    <t>22/02/2005</t>
  </si>
  <si>
    <t>24/02/2005</t>
  </si>
  <si>
    <t>23/02/2005</t>
  </si>
  <si>
    <t>25/02/2005</t>
  </si>
  <si>
    <t>defecte olieswitch TWK dryer</t>
  </si>
  <si>
    <t>20/02/2005</t>
  </si>
  <si>
    <t>dieplate opgeblokt</t>
  </si>
  <si>
    <t>14/04/2005</t>
  </si>
  <si>
    <t>dryer uitgevallen op lage olieflow</t>
  </si>
  <si>
    <t>7/07/2005</t>
  </si>
  <si>
    <t>grote rubberlek - huis cone beschadigd door loskomen bouten uit conetip dewaterer</t>
  </si>
  <si>
    <t>4/07/2005</t>
  </si>
  <si>
    <t>5/07/2005</t>
  </si>
  <si>
    <t>6/07/2005</t>
  </si>
  <si>
    <t>10/01/2005</t>
  </si>
  <si>
    <t>hoge amperage en brand in ASEA-motor</t>
  </si>
  <si>
    <t>11/01/2005</t>
  </si>
  <si>
    <t>19/04/2005</t>
  </si>
  <si>
    <t>hoge belasting dryer</t>
  </si>
  <si>
    <t>20/04/2005</t>
  </si>
  <si>
    <t>3/01/2005</t>
  </si>
  <si>
    <t>latten inlaattrechter in cone</t>
  </si>
  <si>
    <t>4/01/2005</t>
  </si>
  <si>
    <t>8/01/2005</t>
  </si>
  <si>
    <t>7/01/2005</t>
  </si>
  <si>
    <t>5/01/2005</t>
  </si>
  <si>
    <t>2/01/2005</t>
  </si>
  <si>
    <t>1/01/2005</t>
  </si>
  <si>
    <t>6/01/2005</t>
  </si>
  <si>
    <t>9/01/2005</t>
  </si>
  <si>
    <t>latten inlaattrechter in cone, bij opstart hoge amperage en brand in ASEA-motor</t>
  </si>
  <si>
    <t>13/01/2005</t>
  </si>
  <si>
    <t>na opstart en 3 uren draaien plots onverwachte uitval ASEA-motor =&gt; nazicht parameters door SIEMENS</t>
  </si>
  <si>
    <t>26/07/2005</t>
  </si>
  <si>
    <t>Olieswitch dryer defect (boite vol water door opgeblokte lekkende afvoergoot)</t>
  </si>
  <si>
    <t>overbelast</t>
  </si>
  <si>
    <t>21/01/2005</t>
  </si>
  <si>
    <t>pieken van hoge amperage</t>
  </si>
  <si>
    <t>23/01/2005</t>
  </si>
  <si>
    <t>24/01/2005</t>
  </si>
  <si>
    <t>26/01/2005</t>
  </si>
  <si>
    <t>25/01/2005</t>
  </si>
  <si>
    <t>18/01/2005</t>
  </si>
  <si>
    <t>22/01/2005</t>
  </si>
  <si>
    <t>19/01/2005</t>
  </si>
  <si>
    <t>20/01/2005</t>
  </si>
  <si>
    <t>27/01/2005</t>
  </si>
  <si>
    <t>17/01/2005</t>
  </si>
  <si>
    <t>pieken van hoge amperage (pH-regeling)</t>
  </si>
  <si>
    <t>risico op opblokking</t>
  </si>
  <si>
    <t>29/09/2005</t>
  </si>
  <si>
    <t>uitval ASEA</t>
  </si>
  <si>
    <t>20/09/2005</t>
  </si>
  <si>
    <t>Uitval ASEA</t>
  </si>
  <si>
    <t>21/09/2005</t>
  </si>
  <si>
    <t>12/01/2005</t>
  </si>
  <si>
    <t>vervangen ASEA-motor en na opstart en 3 uren draaien plots onverwachte uitval</t>
  </si>
  <si>
    <t>24/11/2005</t>
  </si>
  <si>
    <t>GY232 open vent</t>
  </si>
  <si>
    <t>abnormaal lawaai open vent</t>
  </si>
  <si>
    <t>18/10/2005</t>
  </si>
  <si>
    <t>open vent opgeblokt</t>
  </si>
  <si>
    <t>19/10/2005</t>
  </si>
  <si>
    <t>17/10/2005</t>
  </si>
  <si>
    <t>16/10/2005</t>
  </si>
  <si>
    <t>plaatsen open vent ter vermijding van fines</t>
  </si>
  <si>
    <t>GY271 dieplate cutter</t>
  </si>
  <si>
    <t>aardfout motor dieplatecutter</t>
  </si>
  <si>
    <t>10/10/2005</t>
  </si>
  <si>
    <t>cutter riemen gebroken</t>
  </si>
  <si>
    <t>cutterruimte opgeblokt</t>
  </si>
  <si>
    <t>30/05/2005</t>
  </si>
  <si>
    <t>dieplatecutter defect</t>
  </si>
  <si>
    <t>22/09/2005</t>
  </si>
  <si>
    <t>22/11/2005</t>
  </si>
  <si>
    <t>korte uitval dieplatecutter</t>
  </si>
  <si>
    <t>lager cutter vastzetten</t>
  </si>
  <si>
    <t>24/03/2005</t>
  </si>
  <si>
    <t>motor dieplatecutter defect</t>
  </si>
  <si>
    <t>7/04/2005</t>
  </si>
  <si>
    <t>25/03/2005</t>
  </si>
  <si>
    <t>motor dieplatecutter vervangen (vocht)</t>
  </si>
  <si>
    <t>26/03/2005</t>
  </si>
  <si>
    <t>replace motor dieplatecutter ( water ingress )</t>
  </si>
  <si>
    <t>riem cutter gebroken</t>
  </si>
  <si>
    <t>22/07/2005</t>
  </si>
  <si>
    <t>riem dieplatecutter defect</t>
  </si>
  <si>
    <t>27/09/2005</t>
  </si>
  <si>
    <t>riemen cutter defect</t>
  </si>
  <si>
    <t>28/09/2005</t>
  </si>
  <si>
    <t>10/12/2005</t>
  </si>
  <si>
    <t>Homogenisation</t>
  </si>
  <si>
    <t>leak packing blender GY1008a</t>
  </si>
  <si>
    <t>2/06/2005</t>
  </si>
  <si>
    <t>Maintenance</t>
  </si>
  <si>
    <t>systemen 9 en 15 onverwacht uitgevallen wegens werken aan UPS in R8</t>
  </si>
  <si>
    <t>4/06/2005</t>
  </si>
  <si>
    <t>Monomer Purif</t>
  </si>
  <si>
    <t>koelgroep GR955 defect</t>
  </si>
  <si>
    <t>3/06/2005</t>
  </si>
  <si>
    <t>lek TT110</t>
  </si>
  <si>
    <t>8/12/2005</t>
  </si>
  <si>
    <t>9/12/2005</t>
  </si>
  <si>
    <t>16/01/2005</t>
  </si>
  <si>
    <t>Various &amp; undefined Finish</t>
  </si>
  <si>
    <t>hoge amperagepieken</t>
  </si>
  <si>
    <t>15/01/2005</t>
  </si>
  <si>
    <t>2/04/2005</t>
  </si>
  <si>
    <t>hoge belasting dewaterer</t>
  </si>
  <si>
    <t>1/04/2005</t>
  </si>
  <si>
    <t>4/04/2005</t>
  </si>
  <si>
    <t>31/01/2005</t>
  </si>
  <si>
    <t>kiezen tussen fines en vocht</t>
  </si>
  <si>
    <t>30/01/2005</t>
  </si>
  <si>
    <t>29/01/2005</t>
  </si>
  <si>
    <t>17/09/2005</t>
  </si>
  <si>
    <t>opstart + uitlijnen lijn</t>
  </si>
  <si>
    <t>14/07/2005</t>
  </si>
  <si>
    <t>6/05/2005</t>
  </si>
  <si>
    <t>undefined</t>
  </si>
  <si>
    <t>20/05/2005</t>
  </si>
  <si>
    <t>2/05/2005</t>
  </si>
  <si>
    <t>25/12/2005</t>
  </si>
  <si>
    <t>2/07/2005</t>
  </si>
  <si>
    <t>23/12/2005</t>
  </si>
  <si>
    <t>24/12/2005</t>
  </si>
  <si>
    <t>28/04/2005</t>
  </si>
  <si>
    <t>11/12/2005</t>
  </si>
  <si>
    <t>31/10/2005</t>
  </si>
  <si>
    <t>31/12/2005</t>
  </si>
  <si>
    <t>1/07/2005</t>
  </si>
  <si>
    <t>4/12/2005</t>
  </si>
  <si>
    <t>8/05/2005</t>
  </si>
  <si>
    <t>22/12/2005</t>
  </si>
  <si>
    <t>30/12/2005</t>
  </si>
  <si>
    <t>5/04/2005</t>
  </si>
  <si>
    <t>23/06/2005</t>
  </si>
  <si>
    <t>28/11/2005</t>
  </si>
  <si>
    <t>21/12/2005</t>
  </si>
  <si>
    <t>17/12/2005</t>
  </si>
  <si>
    <t>12/12/2005</t>
  </si>
  <si>
    <t>14/12/2005</t>
  </si>
  <si>
    <t>15/12/2005</t>
  </si>
  <si>
    <t>20/12/2005</t>
  </si>
  <si>
    <t>19/12/2005</t>
  </si>
  <si>
    <t>16/12/2005</t>
  </si>
  <si>
    <t>13/12/2005</t>
  </si>
  <si>
    <t>18/12/2005</t>
  </si>
  <si>
    <t>27/11/2005</t>
  </si>
  <si>
    <t>3/04/2005</t>
  </si>
  <si>
    <t>30/03/2005</t>
  </si>
  <si>
    <t>17/04/2005</t>
  </si>
  <si>
    <t>29/03/2005</t>
  </si>
  <si>
    <t>28/03/2005</t>
  </si>
  <si>
    <t>14/11/2005</t>
  </si>
  <si>
    <t>13/11/2005</t>
  </si>
  <si>
    <t>12/11/2005</t>
  </si>
  <si>
    <t>3/07/2005</t>
  </si>
  <si>
    <t>11/11/2005</t>
  </si>
  <si>
    <t>27/03/2005</t>
  </si>
  <si>
    <t>8/04/2005</t>
  </si>
  <si>
    <t>15/10/2005</t>
  </si>
  <si>
    <t>30/10/2005</t>
  </si>
  <si>
    <t>5/12/2005</t>
  </si>
  <si>
    <t>PC203 transport blower</t>
  </si>
  <si>
    <t>replace bearing block</t>
  </si>
  <si>
    <t>7/12/2005</t>
  </si>
  <si>
    <t>6/12/2005</t>
  </si>
  <si>
    <t>20/10/2005</t>
  </si>
  <si>
    <t>Polymerisation process</t>
  </si>
  <si>
    <t>herstellen mixeras MS148a</t>
  </si>
  <si>
    <t>30/07/2005</t>
  </si>
  <si>
    <t>onvoldoende voorraad in blendtanks door te hoge solventtemperatuur (tt109 kw vervuild)</t>
  </si>
  <si>
    <t>29/07/2005</t>
  </si>
  <si>
    <t>onvoldoende voorrad in blendtanks (correctie kwaliteitsproblemen)</t>
  </si>
  <si>
    <t>28/10/2005</t>
  </si>
  <si>
    <t>29/10/2005</t>
  </si>
  <si>
    <t>27/07/2005</t>
  </si>
  <si>
    <t>product nat (ph blendtanks door lekkende V1 en proefinjecties rea lijn a)</t>
  </si>
  <si>
    <t>28/07/2005</t>
  </si>
  <si>
    <t>tijdverlies door te hoge solventtemperatuur (tt109 kw vervuild)</t>
  </si>
  <si>
    <t>10/02/2005</t>
  </si>
  <si>
    <t>Polymerisation capacity</t>
  </si>
  <si>
    <t>onvoldoende stock</t>
  </si>
  <si>
    <t>31/07/2005</t>
  </si>
  <si>
    <t>onvoldoende voorraad in blendtanks / einde run</t>
  </si>
  <si>
    <t>31/03/2005</t>
  </si>
  <si>
    <t>stock opbouw</t>
  </si>
  <si>
    <t>stockopbouw</t>
  </si>
  <si>
    <t>5/02/2005</t>
  </si>
  <si>
    <t>stockopbouw in blendtanks</t>
  </si>
  <si>
    <t>4/02/2005</t>
  </si>
  <si>
    <t>13/02/2005</t>
  </si>
  <si>
    <t>Polymerisation planning</t>
  </si>
  <si>
    <t>12/02/2005</t>
  </si>
  <si>
    <t>7/03/2005</t>
  </si>
  <si>
    <t>9/02/2005</t>
  </si>
  <si>
    <t>8/02/2005</t>
  </si>
  <si>
    <t>2/02/2005</t>
  </si>
  <si>
    <t>3/02/2005</t>
  </si>
  <si>
    <t>1/02/2005</t>
  </si>
  <si>
    <t>11/02/2005</t>
  </si>
  <si>
    <t>6/02/2005</t>
  </si>
  <si>
    <t>7/02/2005</t>
  </si>
  <si>
    <t>24/10/2005</t>
  </si>
  <si>
    <t>Project execution</t>
  </si>
  <si>
    <t>ombouw naar NMCR</t>
  </si>
  <si>
    <t>25/10/2005</t>
  </si>
  <si>
    <t>23/11/2005</t>
  </si>
  <si>
    <t>Run change over</t>
  </si>
  <si>
    <t>F401-&gt;F411</t>
  </si>
  <si>
    <t>13/04/2005</t>
  </si>
  <si>
    <t>26/12/2005</t>
  </si>
  <si>
    <t>F411-&gt;F503f</t>
  </si>
  <si>
    <t>28/01/2005</t>
  </si>
  <si>
    <t>14/10/2005</t>
  </si>
  <si>
    <t>27/12/2005</t>
  </si>
  <si>
    <t>13/10/2005</t>
  </si>
  <si>
    <t>14/06/2005</t>
  </si>
  <si>
    <t>F435-&gt;F503f</t>
  </si>
  <si>
    <t>15/06/2005</t>
  </si>
  <si>
    <t>2/03/2005</t>
  </si>
  <si>
    <t>F495-&gt;F503f</t>
  </si>
  <si>
    <t>1/03/2005</t>
  </si>
  <si>
    <t>29/06/2005</t>
  </si>
  <si>
    <t>F503f-&gt;F401</t>
  </si>
  <si>
    <t>10/11/2005</t>
  </si>
  <si>
    <t>30/06/2005</t>
  </si>
  <si>
    <t>8/11/2005</t>
  </si>
  <si>
    <t>9/11/2005</t>
  </si>
  <si>
    <t>14/02/2005</t>
  </si>
  <si>
    <t>F503f-&gt;F495</t>
  </si>
  <si>
    <t>15/02/2005</t>
  </si>
  <si>
    <t>4/03/2005</t>
  </si>
  <si>
    <t>Solvent Purif</t>
  </si>
  <si>
    <t>lage throughput solventtorens door vervuiling</t>
  </si>
  <si>
    <t>5/03/2005</t>
  </si>
  <si>
    <t>6/03/2005</t>
  </si>
  <si>
    <t>3/03/2005</t>
  </si>
  <si>
    <t>opbouw stock na solventlek op MS115</t>
  </si>
  <si>
    <t>13/06/2005</t>
  </si>
  <si>
    <t>Stripping area</t>
  </si>
  <si>
    <t>as 1ste stripper gebroken</t>
  </si>
  <si>
    <t>herstellen lek dichting op drain MS150Xc</t>
  </si>
  <si>
    <t>21/10/2005</t>
  </si>
  <si>
    <t>23/10/2005</t>
  </si>
  <si>
    <t>22/10/2005</t>
  </si>
  <si>
    <t>19/09/2005</t>
  </si>
  <si>
    <t>herstellen zwavelzuur-injectie</t>
  </si>
  <si>
    <t>5/06/2005</t>
  </si>
  <si>
    <t>hoge solventrest</t>
  </si>
  <si>
    <t>hoge solventrest (opblokking TT135a?)</t>
  </si>
  <si>
    <t>21/11/2005</t>
  </si>
  <si>
    <t>17/11/2005</t>
  </si>
  <si>
    <t>20/11/2005</t>
  </si>
  <si>
    <t>19/11/2005</t>
  </si>
  <si>
    <t>18/11/2005</t>
  </si>
  <si>
    <t>16/11/2005</t>
  </si>
  <si>
    <t>15/11/2005</t>
  </si>
  <si>
    <t>lek kijkglas MS147a</t>
  </si>
  <si>
    <t>26/10/2005</t>
  </si>
  <si>
    <t>stripperas 1ste stripper gebroken</t>
  </si>
  <si>
    <t>16/06/2005</t>
  </si>
  <si>
    <t>17/06/2005</t>
  </si>
  <si>
    <t>18/06/2005</t>
  </si>
  <si>
    <t>19/06/2005</t>
  </si>
  <si>
    <t>20/06/2005</t>
  </si>
  <si>
    <t>21/06/2005</t>
  </si>
  <si>
    <t>Losses for problem area (tonnes)</t>
  </si>
  <si>
    <t>not relevant for future user</t>
  </si>
  <si>
    <t xml:space="preserve">Yearly capacity of Anderson lines : </t>
  </si>
  <si>
    <t>Antiblocking addition</t>
  </si>
  <si>
    <t>koelbed uitgevallen</t>
  </si>
  <si>
    <t>uitval GY1006b</t>
  </si>
  <si>
    <t>hoog peil in GF1004a</t>
  </si>
  <si>
    <t>beperking capaciteit zigzagblender GY1008a</t>
  </si>
  <si>
    <t>uitval ketels</t>
  </si>
  <si>
    <t>uitval WANSON</t>
  </si>
  <si>
    <t>C4 Hydrotreater FAO</t>
  </si>
  <si>
    <t>no feedstock</t>
  </si>
  <si>
    <t>10/05/2005</t>
  </si>
  <si>
    <t>Canon packaging machine</t>
  </si>
  <si>
    <t>luchtlijn Canon afgebroken</t>
  </si>
  <si>
    <t>tandlat balesgrijper Canon gebroken</t>
  </si>
  <si>
    <t>canon defect</t>
  </si>
  <si>
    <t>9/05/2005</t>
  </si>
  <si>
    <t>problemen canon en rollenbanen</t>
  </si>
  <si>
    <t>inpakmachine defect</t>
  </si>
  <si>
    <t>5/05/2005</t>
  </si>
  <si>
    <t>tandlat canon afgebroken</t>
  </si>
  <si>
    <t>tandlat canon afgebroken + balentelling defect</t>
  </si>
  <si>
    <t>6/06/2005</t>
  </si>
  <si>
    <t>30/04/2005</t>
  </si>
  <si>
    <t>kuisen lijn</t>
  </si>
  <si>
    <t>5/10/2005</t>
  </si>
  <si>
    <t>21/07/2005</t>
  </si>
  <si>
    <t>reinigen zift en Johnsonscreen</t>
  </si>
  <si>
    <t>29/04/2005</t>
  </si>
  <si>
    <t>reinigen ziften</t>
  </si>
  <si>
    <t>25/09/2005</t>
  </si>
  <si>
    <t>reinigen lijn</t>
  </si>
  <si>
    <t>1/10/2005</t>
  </si>
  <si>
    <t>3/10/2005</t>
  </si>
  <si>
    <t>6/10/2005</t>
  </si>
  <si>
    <t>2/10/2005</t>
  </si>
  <si>
    <t>reinigen dieplate</t>
  </si>
  <si>
    <t>4/05/2005</t>
  </si>
  <si>
    <t>HD-reinigen shakers</t>
  </si>
  <si>
    <t>26/09/2005</t>
  </si>
  <si>
    <t>3x kuisen lijn</t>
  </si>
  <si>
    <t>9/10/2005</t>
  </si>
  <si>
    <t>7/10/2005</t>
  </si>
  <si>
    <t>reinigen baler</t>
  </si>
  <si>
    <t>8/10/2005</t>
  </si>
  <si>
    <t>11/07/2005</t>
  </si>
  <si>
    <t>regelmatig reinigen dies wegens gebruik PP-stok</t>
  </si>
  <si>
    <t>9/07/2005</t>
  </si>
  <si>
    <t>8/07/2005</t>
  </si>
  <si>
    <t>10/07/2005</t>
  </si>
  <si>
    <t>3/12/2005</t>
  </si>
  <si>
    <t>cleaning</t>
  </si>
  <si>
    <t>2/12/2005</t>
  </si>
  <si>
    <t>19/07/2005</t>
  </si>
  <si>
    <t>reinigen lijn en turbulator vervangen na upset expander</t>
  </si>
  <si>
    <t>DCS sequencers</t>
  </si>
  <si>
    <t>mislukte silo-wissel</t>
  </si>
  <si>
    <t>uitval crumbzaal en bucket-elevator na problemen met sekwenties</t>
  </si>
  <si>
    <t>fout in noodstop crumbzaal</t>
  </si>
  <si>
    <t>power loss</t>
  </si>
  <si>
    <t>30/09/2005</t>
  </si>
  <si>
    <t>Fire</t>
  </si>
  <si>
    <t>controle gevolgen brand (o.a. shearblocks elevator)</t>
  </si>
  <si>
    <t>GS127a shaking screen</t>
  </si>
  <si>
    <t>vervangen veer</t>
  </si>
  <si>
    <t>GS127b shaking screen</t>
  </si>
  <si>
    <t>bouten afgebroken</t>
  </si>
  <si>
    <t>bevestigingbouten motor afgebroken</t>
  </si>
  <si>
    <t>vervangen voedingskabel motor</t>
  </si>
  <si>
    <t>trilt onvoldoende, vervangen motor</t>
  </si>
  <si>
    <t>trilt onvoldoende</t>
  </si>
  <si>
    <t>bouten afgebroken + afregelen gewichten</t>
  </si>
  <si>
    <t>vervangen voedingskabel</t>
  </si>
  <si>
    <t>GS131a hotbox</t>
  </si>
  <si>
    <t>opblokking hotbox</t>
  </si>
  <si>
    <t>GS131b hotbox</t>
  </si>
  <si>
    <t>hotbox opgeblokt</t>
  </si>
  <si>
    <t>herstelling teflonbekleding na HD-reiniging</t>
  </si>
  <si>
    <t>vervangen teflon platen hotbox</t>
  </si>
  <si>
    <t>hotbox uitgevallen door vals contact in start/stopknop
herstelling teflonbekleding na HD-reiniging</t>
  </si>
  <si>
    <t>GS133a spiral elevator</t>
  </si>
  <si>
    <t>aandrijving defect</t>
  </si>
  <si>
    <t>vervangen shearblocks</t>
  </si>
  <si>
    <t>schokdempers defect</t>
  </si>
  <si>
    <t>GS133b spiral elevator</t>
  </si>
  <si>
    <t>veerpoot hersteld</t>
  </si>
  <si>
    <t>vervangen shearblocks elevator</t>
  </si>
  <si>
    <t>11/05/2005</t>
  </si>
  <si>
    <t>herstellen shearblocks</t>
  </si>
  <si>
    <t>GS134a/b vibrating feeder baler</t>
  </si>
  <si>
    <t>vervangen motor</t>
  </si>
  <si>
    <t>GS134a enkel lage snelheid</t>
  </si>
  <si>
    <t>koppeling shaker gebroken</t>
  </si>
  <si>
    <t>GS134c vibrating feeder baler</t>
  </si>
  <si>
    <t>shaker stopt niet correct</t>
  </si>
  <si>
    <t>motor defect</t>
  </si>
  <si>
    <t>GY129a topexpeller</t>
  </si>
  <si>
    <t>Opblokking topexpeller</t>
  </si>
  <si>
    <t>6/04/2005</t>
  </si>
  <si>
    <t>vervangen as topexpeller</t>
  </si>
  <si>
    <t>GY129b midexpeller</t>
  </si>
  <si>
    <t>moer van trekbouten topexpeller in midexpeller gevallen</t>
  </si>
  <si>
    <t>GY129c midexpeller</t>
  </si>
  <si>
    <t>Opblokking middenexpeller na slippen riem. Hotbox en elevator gereinigd (verbrande rubber)</t>
  </si>
  <si>
    <t>GY129d midexpeller</t>
  </si>
  <si>
    <t>oliefilters middenexpeller</t>
  </si>
  <si>
    <t>GY130a anderson expander</t>
  </si>
  <si>
    <t>laag oliedebiet fluiddrive</t>
  </si>
  <si>
    <t>opblokking expander</t>
  </si>
  <si>
    <t>toerentalregeling expander te traag</t>
  </si>
  <si>
    <t>aardfout expandermotor na koeling motor met water</t>
  </si>
  <si>
    <t>olielek fluiddrive</t>
  </si>
  <si>
    <t>7/05/2005</t>
  </si>
  <si>
    <t>reductiekast geblokkeerd</t>
  </si>
  <si>
    <t>vervangen expander</t>
  </si>
  <si>
    <t>GY130b anderson expander</t>
  </si>
  <si>
    <t>olie bijgevuld in reductiekast</t>
  </si>
  <si>
    <t>expander opgeblokt - turbulator vervangen</t>
  </si>
  <si>
    <t>hoge belasting expander</t>
  </si>
  <si>
    <t>oliepomp defect</t>
  </si>
  <si>
    <t>oliepomp vastgelopen</t>
  </si>
  <si>
    <t>vervangen oliepomp expander</t>
  </si>
  <si>
    <t>expander start niet, zekering temp. metingen motor gy130b</t>
  </si>
  <si>
    <t>oliepomp fluiddrive</t>
  </si>
  <si>
    <t>23/07/2005</t>
  </si>
  <si>
    <t>driewegsvalven oliefilters defect</t>
  </si>
  <si>
    <t>GY131b dieplate cutter</t>
  </si>
  <si>
    <t>klauw cutterasverbinding losgekomen</t>
  </si>
  <si>
    <t>riemschijf cutter los</t>
  </si>
  <si>
    <t>riemschijf losgekomen</t>
  </si>
  <si>
    <t>GY136a baler</t>
  </si>
  <si>
    <t>GS140a bijregelen</t>
  </si>
  <si>
    <t>bijregelen vertikale ram</t>
  </si>
  <si>
    <t>vocht in switchen</t>
  </si>
  <si>
    <t>oliedarm lek</t>
  </si>
  <si>
    <t>reinigen baler voor olielek</t>
  </si>
  <si>
    <t>regelen vertikale ram</t>
  </si>
  <si>
    <t>vertikale ram defect</t>
  </si>
  <si>
    <t>switches baler defect + baler te traag</t>
  </si>
  <si>
    <t>baler defect</t>
  </si>
  <si>
    <t>baler te traag</t>
  </si>
  <si>
    <t>GY136a baler weighing scale</t>
  </si>
  <si>
    <t>weegschaal baler defect (zekering in sturing)</t>
  </si>
  <si>
    <t>herstellen weegschaal</t>
  </si>
  <si>
    <t>GY136b baler</t>
  </si>
  <si>
    <t>nazicht vertikale ram</t>
  </si>
  <si>
    <t>herstellen baler</t>
  </si>
  <si>
    <t>balerklep sluit niet</t>
  </si>
  <si>
    <t>GY136b baler weighing scale</t>
  </si>
  <si>
    <t>undefined cause</t>
  </si>
  <si>
    <t>GY187a grinder</t>
  </si>
  <si>
    <t>granulator start niet</t>
  </si>
  <si>
    <t>GY323a turbulator</t>
  </si>
  <si>
    <t>turbulator plots opgeblokt</t>
  </si>
  <si>
    <t>vervangen turbulator</t>
  </si>
  <si>
    <t>meting luchtflow naar turbulator</t>
  </si>
  <si>
    <t>turbulator vervangen</t>
  </si>
  <si>
    <t>turbulator vervangen vanwege terugslag expander bij opstart</t>
  </si>
  <si>
    <t>turbulator opgeblokt (sleeve met gaatjes van 2,5mm geplaatst)</t>
  </si>
  <si>
    <t>GY323b turbulator</t>
  </si>
  <si>
    <t>abnormaal lawaai turbulator</t>
  </si>
  <si>
    <t>vervangen turbulator (slechte crumbvorm)</t>
  </si>
  <si>
    <t>18/07/2005</t>
  </si>
  <si>
    <t>turbulator vervangen na upset expander</t>
  </si>
  <si>
    <t>terugslag turbulator</t>
  </si>
  <si>
    <t>20/07/2005</t>
  </si>
  <si>
    <t>turbulator vervangen na upset</t>
  </si>
  <si>
    <t>brand</t>
  </si>
  <si>
    <t>scheefloop GS1678</t>
  </si>
  <si>
    <t>silo's ELC niet vrijgegeven</t>
  </si>
  <si>
    <t>MS1604 vervuild met brokken</t>
  </si>
  <si>
    <t>Monomer purification</t>
  </si>
  <si>
    <t>lek voedingslijn MS160</t>
  </si>
  <si>
    <t>vrij water in solvent</t>
  </si>
  <si>
    <t>as recyclemixer afgebroken</t>
  </si>
  <si>
    <t>recycletank opgeblokt</t>
  </si>
  <si>
    <t>No feedstock AOX</t>
  </si>
  <si>
    <t>geen irganox 3060</t>
  </si>
  <si>
    <t>Packaging losses plastic wrapper</t>
  </si>
  <si>
    <t>piston laskader losgekomen</t>
  </si>
  <si>
    <t>metaaldetector defect</t>
  </si>
  <si>
    <t>laskader defect</t>
  </si>
  <si>
    <t>koelwaterlek aan inpakmachine</t>
  </si>
  <si>
    <t>vervangen laskader</t>
  </si>
  <si>
    <t>problemen laskader inpakmachine</t>
  </si>
  <si>
    <t>uitlijnen GS140</t>
  </si>
  <si>
    <t>Polymerisation</t>
  </si>
  <si>
    <t>seal reactor G</t>
  </si>
  <si>
    <t>30/11/2005</t>
  </si>
  <si>
    <t>mogelijke contaminatie met TNPP in bldtk</t>
  </si>
  <si>
    <t>alle blendtanks gecontamineerd met SUM GS</t>
  </si>
  <si>
    <t>lage stock in blendtanks</t>
  </si>
  <si>
    <t>solventlek op lijn naar reactorlijn C</t>
  </si>
  <si>
    <t>29/11/2005</t>
  </si>
  <si>
    <t>lage stock blendtanks</t>
  </si>
  <si>
    <t>onvoldoende product in spec</t>
  </si>
  <si>
    <t>1/05/2005</t>
  </si>
  <si>
    <t>butadieenvalve reactor G</t>
  </si>
  <si>
    <t>24/04/2005</t>
  </si>
  <si>
    <t>PP152a/b feed pumps finishing</t>
  </si>
  <si>
    <t>pannen steken op lekke reworklijn</t>
  </si>
  <si>
    <t>PP152a defect</t>
  </si>
  <si>
    <t>plaatsen reworkwaterlijn</t>
  </si>
  <si>
    <t>verbinding met sparepomp opgeblokt</t>
  </si>
  <si>
    <t>PP153a/b feedpump finishing</t>
  </si>
  <si>
    <t>voedings- en retourlijn opgeblokt</t>
  </si>
  <si>
    <t>Quality</t>
  </si>
  <si>
    <t>vermijden fines</t>
  </si>
  <si>
    <t>beperking voor hardcrumbs</t>
  </si>
  <si>
    <t>slechte crumbvorm</t>
  </si>
  <si>
    <t>vervangen turbulator voor crumbvorm</t>
  </si>
  <si>
    <t>vermijden hard crumbs</t>
  </si>
  <si>
    <t>vermijden hardcrumbs</t>
  </si>
  <si>
    <t>7/11/2005</t>
  </si>
  <si>
    <t>6/11/2005</t>
  </si>
  <si>
    <t>turbulator vervangen wegens slechte crumbvorm</t>
  </si>
  <si>
    <t>5/11/2005</t>
  </si>
  <si>
    <t>reinigen hotbox</t>
  </si>
  <si>
    <t>4/11/2005</t>
  </si>
  <si>
    <t>turbulator vervangen wegens hoge temperaturen</t>
  </si>
  <si>
    <t>opblokking turbulator</t>
  </si>
  <si>
    <t>Run change</t>
  </si>
  <si>
    <t>f502a -&gt; f411x</t>
  </si>
  <si>
    <t>SX2309-&gt;F1205</t>
  </si>
  <si>
    <t>F411x-&gt;F416</t>
  </si>
  <si>
    <t>F416-&gt;F502a</t>
  </si>
  <si>
    <t>1/11/2005</t>
  </si>
  <si>
    <t>F503-&gt;F409</t>
  </si>
  <si>
    <t>SX2309-&gt;F503a</t>
  </si>
  <si>
    <t>F502a-&gt;F409</t>
  </si>
  <si>
    <t>opstart na draaien flushtank</t>
  </si>
  <si>
    <t>F416-&gt;F409</t>
  </si>
  <si>
    <t>3/11/2005</t>
  </si>
  <si>
    <t>F411x-&gt;F1205</t>
  </si>
  <si>
    <t>F503a-&gt;F411x</t>
  </si>
  <si>
    <t>leegdraaien flushtank op lijn B</t>
  </si>
  <si>
    <t>F502a-&gt;SX2309</t>
  </si>
  <si>
    <t>F411x-&gt;F502a</t>
  </si>
  <si>
    <t>1/12/2005</t>
  </si>
  <si>
    <t>13/07/2005</t>
  </si>
  <si>
    <t>F409 -&gt; F2309</t>
  </si>
  <si>
    <t>F1205-&gt;F411x</t>
  </si>
  <si>
    <t>F411x-F416</t>
  </si>
  <si>
    <t>2/11/2005</t>
  </si>
  <si>
    <t>F409-&gt;F411x
vervangen turbulator en wachten op vrijgave silo op ELC</t>
  </si>
  <si>
    <t>F409-&gt;F411x</t>
  </si>
  <si>
    <t>12/07/2005</t>
  </si>
  <si>
    <t>Solvent purification</t>
  </si>
  <si>
    <t>Stripping</t>
  </si>
  <si>
    <t>eerste stripper opgeblokt</t>
  </si>
  <si>
    <t>beperkt door te hoge solventrest</t>
  </si>
  <si>
    <t>problemen met peilmeting en toerental mixer</t>
  </si>
  <si>
    <t>tamol-injectie opgeblokt</t>
  </si>
  <si>
    <t>Transport belts</t>
  </si>
  <si>
    <t>gs404 (transportband na elevator start niet meer)</t>
  </si>
  <si>
    <t>kettingwielen GS140b vervangen</t>
  </si>
  <si>
    <t>transportband GY1001b gescheurd</t>
  </si>
  <si>
    <t>transportband GS407 slipt</t>
  </si>
  <si>
    <t>MS151a/MS156a recycle/skimmer tks</t>
  </si>
  <si>
    <t>Baling equipment upgraded in 2006</t>
  </si>
  <si>
    <t>Anderson</t>
  </si>
  <si>
    <t xml:space="preserve">Totalised outages for  2005 : </t>
  </si>
  <si>
    <t xml:space="preserve">Totalised outages for 2005 : </t>
  </si>
  <si>
    <t xml:space="preserve">Feedvalve from crumbtank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</si>
</sst>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F_B_-;\-* #,##0\ _F_B_-;_-* &quot;-&quot;??\ _F_B_-;_-@_-"/>
  </numFmts>
  <fonts count="12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color indexed="8"/>
      <name val="MS Sans Serif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>
        <color indexed="2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5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 quotePrefix="1">
      <alignment horizontal="center"/>
    </xf>
    <xf numFmtId="16" fontId="1" fillId="0" borderId="15" xfId="0" applyNumberFormat="1" applyFont="1" applyBorder="1" applyAlignment="1" quotePrefix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" fontId="1" fillId="0" borderId="1" xfId="0" applyNumberFormat="1" applyFont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 quotePrefix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 quotePrefix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16" fontId="1" fillId="0" borderId="1" xfId="0" applyNumberFormat="1" applyFont="1" applyBorder="1" applyAlignment="1" quotePrefix="1">
      <alignment horizontal="center"/>
    </xf>
    <xf numFmtId="17" fontId="1" fillId="0" borderId="1" xfId="0" applyNumberFormat="1" applyFont="1" applyBorder="1" applyAlignment="1" quotePrefix="1">
      <alignment horizontal="center"/>
    </xf>
    <xf numFmtId="0" fontId="1" fillId="0" borderId="24" xfId="0" applyFont="1" applyBorder="1" applyAlignment="1">
      <alignment wrapText="1"/>
    </xf>
    <xf numFmtId="0" fontId="1" fillId="0" borderId="9" xfId="0" applyFont="1" applyBorder="1" applyAlignment="1" quotePrefix="1">
      <alignment horizontal="center" wrapText="1"/>
    </xf>
    <xf numFmtId="0" fontId="1" fillId="0" borderId="32" xfId="0" applyFont="1" applyBorder="1" applyAlignment="1" quotePrefix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 quotePrefix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 quotePrefix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7" fontId="1" fillId="0" borderId="46" xfId="0" applyNumberFormat="1" applyFont="1" applyBorder="1" applyAlignment="1" quotePrefix="1">
      <alignment horizontal="center" vertical="center"/>
    </xf>
    <xf numFmtId="16" fontId="1" fillId="0" borderId="46" xfId="0" applyNumberFormat="1" applyFont="1" applyBorder="1" applyAlignment="1" quotePrefix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 quotePrefix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 quotePrefix="1">
      <alignment horizontal="center" vertical="top"/>
    </xf>
    <xf numFmtId="0" fontId="1" fillId="0" borderId="58" xfId="0" applyFont="1" applyBorder="1" applyAlignment="1" quotePrefix="1">
      <alignment horizontal="center" vertical="top"/>
    </xf>
    <xf numFmtId="0" fontId="1" fillId="2" borderId="60" xfId="0" applyFont="1" applyFill="1" applyBorder="1" applyAlignment="1">
      <alignment horizontal="left" vertical="top"/>
    </xf>
    <xf numFmtId="0" fontId="1" fillId="2" borderId="41" xfId="0" applyFont="1" applyFill="1" applyBorder="1" applyAlignment="1">
      <alignment horizontal="left" vertical="top"/>
    </xf>
    <xf numFmtId="0" fontId="1" fillId="0" borderId="41" xfId="0" applyFont="1" applyBorder="1" applyAlignment="1" quotePrefix="1">
      <alignment horizontal="center" vertical="top"/>
    </xf>
    <xf numFmtId="0" fontId="1" fillId="0" borderId="12" xfId="0" applyFont="1" applyBorder="1" applyAlignment="1" quotePrefix="1">
      <alignment horizontal="center" vertical="top"/>
    </xf>
    <xf numFmtId="0" fontId="1" fillId="0" borderId="13" xfId="0" applyFont="1" applyBorder="1" applyAlignment="1" quotePrefix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2" fontId="1" fillId="0" borderId="61" xfId="15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1" fillId="0" borderId="62" xfId="15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2" fontId="1" fillId="0" borderId="15" xfId="15" applyNumberFormat="1" applyFont="1" applyBorder="1" applyAlignment="1">
      <alignment/>
    </xf>
    <xf numFmtId="172" fontId="1" fillId="0" borderId="15" xfId="15" applyNumberFormat="1" applyFont="1" applyBorder="1" applyAlignment="1">
      <alignment horizontal="center"/>
    </xf>
    <xf numFmtId="0" fontId="1" fillId="0" borderId="63" xfId="0" applyFont="1" applyBorder="1" applyAlignment="1">
      <alignment/>
    </xf>
    <xf numFmtId="172" fontId="1" fillId="0" borderId="23" xfId="15" applyNumberFormat="1" applyFont="1" applyBorder="1" applyAlignment="1">
      <alignment/>
    </xf>
    <xf numFmtId="0" fontId="1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72" fontId="1" fillId="0" borderId="23" xfId="15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72" fontId="5" fillId="0" borderId="24" xfId="0" applyNumberFormat="1" applyFont="1" applyBorder="1" applyAlignment="1">
      <alignment/>
    </xf>
    <xf numFmtId="172" fontId="5" fillId="0" borderId="10" xfId="15" applyNumberFormat="1" applyFont="1" applyBorder="1" applyAlignment="1">
      <alignment/>
    </xf>
    <xf numFmtId="172" fontId="5" fillId="0" borderId="24" xfId="15" applyNumberFormat="1" applyFont="1" applyBorder="1" applyAlignment="1">
      <alignment horizontal="center"/>
    </xf>
    <xf numFmtId="172" fontId="5" fillId="0" borderId="10" xfId="15" applyNumberFormat="1" applyFont="1" applyBorder="1" applyAlignment="1">
      <alignment horizontal="center"/>
    </xf>
    <xf numFmtId="172" fontId="5" fillId="0" borderId="8" xfId="15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right"/>
    </xf>
    <xf numFmtId="3" fontId="7" fillId="0" borderId="38" xfId="0" applyNumberFormat="1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39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/>
    </xf>
    <xf numFmtId="3" fontId="0" fillId="0" borderId="1" xfId="0" applyNumberFormat="1" applyBorder="1" applyAlignment="1">
      <alignment horizontal="center"/>
    </xf>
    <xf numFmtId="9" fontId="0" fillId="0" borderId="15" xfId="19" applyBorder="1" applyAlignment="1">
      <alignment horizontal="center"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 horizontal="center"/>
    </xf>
    <xf numFmtId="9" fontId="0" fillId="0" borderId="17" xfId="19" applyBorder="1" applyAlignment="1">
      <alignment horizontal="center"/>
    </xf>
    <xf numFmtId="9" fontId="0" fillId="0" borderId="7" xfId="19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14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9" fontId="0" fillId="3" borderId="15" xfId="19" applyFill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vertical="top"/>
    </xf>
    <xf numFmtId="0" fontId="10" fillId="0" borderId="38" xfId="0" applyFont="1" applyBorder="1" applyAlignment="1">
      <alignment horizontal="right" vertical="top"/>
    </xf>
    <xf numFmtId="4" fontId="10" fillId="0" borderId="38" xfId="0" applyNumberFormat="1" applyFont="1" applyBorder="1" applyAlignment="1">
      <alignment horizontal="center" vertical="top"/>
    </xf>
    <xf numFmtId="0" fontId="9" fillId="0" borderId="66" xfId="0" applyFont="1" applyBorder="1" applyAlignment="1">
      <alignment vertical="top"/>
    </xf>
    <xf numFmtId="0" fontId="10" fillId="0" borderId="65" xfId="0" applyFont="1" applyBorder="1" applyAlignment="1">
      <alignment vertical="top"/>
    </xf>
    <xf numFmtId="0" fontId="1" fillId="0" borderId="3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70" xfId="0" applyFont="1" applyBorder="1" applyAlignment="1">
      <alignment vertical="top"/>
    </xf>
    <xf numFmtId="0" fontId="10" fillId="0" borderId="71" xfId="0" applyFont="1" applyBorder="1" applyAlignment="1">
      <alignment horizontal="right" vertical="top"/>
    </xf>
    <xf numFmtId="4" fontId="10" fillId="0" borderId="71" xfId="0" applyNumberFormat="1" applyFont="1" applyBorder="1" applyAlignment="1">
      <alignment horizontal="center" vertical="top"/>
    </xf>
    <xf numFmtId="0" fontId="9" fillId="0" borderId="72" xfId="0" applyFont="1" applyBorder="1" applyAlignment="1">
      <alignment vertical="top"/>
    </xf>
    <xf numFmtId="4" fontId="10" fillId="0" borderId="70" xfId="0" applyNumberFormat="1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9" fillId="0" borderId="68" xfId="0" applyFont="1" applyBorder="1" applyAlignment="1">
      <alignment vertical="top"/>
    </xf>
    <xf numFmtId="0" fontId="9" fillId="0" borderId="68" xfId="0" applyFont="1" applyBorder="1" applyAlignment="1">
      <alignment horizontal="center" vertical="top" wrapText="1"/>
    </xf>
    <xf numFmtId="14" fontId="9" fillId="0" borderId="60" xfId="0" applyNumberFormat="1" applyFont="1" applyFill="1" applyBorder="1" applyAlignment="1">
      <alignment horizontal="right" vertical="top"/>
    </xf>
    <xf numFmtId="0" fontId="10" fillId="0" borderId="41" xfId="0" applyFont="1" applyFill="1" applyBorder="1" applyAlignment="1">
      <alignment horizontal="left" vertical="top"/>
    </xf>
    <xf numFmtId="4" fontId="9" fillId="0" borderId="41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left" vertical="top" wrapText="1"/>
    </xf>
    <xf numFmtId="3" fontId="9" fillId="0" borderId="41" xfId="0" applyNumberFormat="1" applyFont="1" applyBorder="1" applyAlignment="1">
      <alignment horizontal="center" vertical="top"/>
    </xf>
    <xf numFmtId="9" fontId="9" fillId="0" borderId="13" xfId="19" applyFont="1" applyBorder="1" applyAlignment="1">
      <alignment horizontal="center" vertical="top"/>
    </xf>
    <xf numFmtId="14" fontId="9" fillId="0" borderId="39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/>
    </xf>
    <xf numFmtId="9" fontId="9" fillId="0" borderId="69" xfId="19" applyFont="1" applyBorder="1" applyAlignment="1">
      <alignment horizontal="center" vertical="top"/>
    </xf>
    <xf numFmtId="14" fontId="9" fillId="0" borderId="70" xfId="0" applyNumberFormat="1" applyFont="1" applyFill="1" applyBorder="1" applyAlignment="1">
      <alignment horizontal="right" vertical="top"/>
    </xf>
    <xf numFmtId="0" fontId="9" fillId="0" borderId="71" xfId="0" applyFont="1" applyFill="1" applyBorder="1" applyAlignment="1">
      <alignment horizontal="left" vertical="top"/>
    </xf>
    <xf numFmtId="4" fontId="9" fillId="0" borderId="71" xfId="0" applyNumberFormat="1" applyFont="1" applyFill="1" applyBorder="1" applyAlignment="1">
      <alignment horizontal="center" vertical="top"/>
    </xf>
    <xf numFmtId="0" fontId="9" fillId="0" borderId="71" xfId="0" applyFont="1" applyFill="1" applyBorder="1" applyAlignment="1">
      <alignment horizontal="left" vertical="top" wrapText="1"/>
    </xf>
    <xf numFmtId="3" fontId="9" fillId="0" borderId="71" xfId="0" applyNumberFormat="1" applyFont="1" applyBorder="1" applyAlignment="1">
      <alignment horizontal="center" vertical="top"/>
    </xf>
    <xf numFmtId="9" fontId="9" fillId="0" borderId="73" xfId="19" applyFont="1" applyBorder="1" applyAlignment="1">
      <alignment horizontal="center" vertical="top"/>
    </xf>
    <xf numFmtId="14" fontId="9" fillId="0" borderId="30" xfId="0" applyNumberFormat="1" applyFont="1" applyFill="1" applyBorder="1" applyAlignment="1">
      <alignment horizontal="right" vertical="top"/>
    </xf>
    <xf numFmtId="0" fontId="9" fillId="0" borderId="58" xfId="0" applyFont="1" applyFill="1" applyBorder="1" applyAlignment="1">
      <alignment horizontal="left" vertical="top"/>
    </xf>
    <xf numFmtId="4" fontId="9" fillId="0" borderId="58" xfId="0" applyNumberFormat="1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left" vertical="top" wrapText="1"/>
    </xf>
    <xf numFmtId="3" fontId="9" fillId="0" borderId="58" xfId="0" applyNumberFormat="1" applyFont="1" applyBorder="1" applyAlignment="1">
      <alignment horizontal="center" vertical="top"/>
    </xf>
    <xf numFmtId="9" fontId="9" fillId="0" borderId="15" xfId="19" applyFont="1" applyBorder="1" applyAlignment="1">
      <alignment horizontal="center" vertical="top"/>
    </xf>
    <xf numFmtId="14" fontId="9" fillId="0" borderId="74" xfId="0" applyNumberFormat="1" applyFont="1" applyFill="1" applyBorder="1" applyAlignment="1">
      <alignment horizontal="right" vertical="top"/>
    </xf>
    <xf numFmtId="0" fontId="9" fillId="0" borderId="75" xfId="0" applyFont="1" applyFill="1" applyBorder="1" applyAlignment="1">
      <alignment horizontal="left" vertical="top"/>
    </xf>
    <xf numFmtId="4" fontId="9" fillId="0" borderId="75" xfId="0" applyNumberFormat="1" applyFont="1" applyFill="1" applyBorder="1" applyAlignment="1">
      <alignment horizontal="center" vertical="top"/>
    </xf>
    <xf numFmtId="0" fontId="9" fillId="0" borderId="75" xfId="0" applyFont="1" applyFill="1" applyBorder="1" applyAlignment="1">
      <alignment horizontal="left" vertical="top" wrapText="1"/>
    </xf>
    <xf numFmtId="3" fontId="9" fillId="0" borderId="75" xfId="0" applyNumberFormat="1" applyFont="1" applyBorder="1" applyAlignment="1">
      <alignment horizontal="center" vertical="top"/>
    </xf>
    <xf numFmtId="9" fontId="9" fillId="0" borderId="17" xfId="19" applyFont="1" applyBorder="1" applyAlignment="1">
      <alignment horizontal="center" vertical="top"/>
    </xf>
    <xf numFmtId="14" fontId="9" fillId="0" borderId="28" xfId="0" applyNumberFormat="1" applyFont="1" applyFill="1" applyBorder="1" applyAlignment="1">
      <alignment horizontal="right" vertical="top"/>
    </xf>
    <xf numFmtId="0" fontId="10" fillId="0" borderId="56" xfId="0" applyFont="1" applyFill="1" applyBorder="1" applyAlignment="1">
      <alignment horizontal="left" vertical="top"/>
    </xf>
    <xf numFmtId="4" fontId="9" fillId="0" borderId="56" xfId="0" applyNumberFormat="1" applyFont="1" applyFill="1" applyBorder="1" applyAlignment="1">
      <alignment horizontal="center" vertical="top"/>
    </xf>
    <xf numFmtId="0" fontId="9" fillId="0" borderId="56" xfId="0" applyFont="1" applyFill="1" applyBorder="1" applyAlignment="1">
      <alignment horizontal="left" vertical="top" wrapText="1"/>
    </xf>
    <xf numFmtId="3" fontId="9" fillId="0" borderId="56" xfId="0" applyNumberFormat="1" applyFont="1" applyBorder="1" applyAlignment="1">
      <alignment horizontal="center" vertical="top"/>
    </xf>
    <xf numFmtId="9" fontId="9" fillId="0" borderId="10" xfId="19" applyFont="1" applyBorder="1" applyAlignment="1">
      <alignment horizontal="center" vertical="top"/>
    </xf>
    <xf numFmtId="14" fontId="9" fillId="0" borderId="29" xfId="0" applyNumberFormat="1" applyFont="1" applyFill="1" applyBorder="1" applyAlignment="1">
      <alignment horizontal="right" vertical="top"/>
    </xf>
    <xf numFmtId="0" fontId="9" fillId="0" borderId="57" xfId="0" applyFont="1" applyFill="1" applyBorder="1" applyAlignment="1">
      <alignment horizontal="left" vertical="top"/>
    </xf>
    <xf numFmtId="4" fontId="9" fillId="0" borderId="57" xfId="0" applyNumberFormat="1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left" vertical="top" wrapText="1"/>
    </xf>
    <xf numFmtId="0" fontId="9" fillId="0" borderId="57" xfId="0" applyFont="1" applyBorder="1" applyAlignment="1">
      <alignment horizontal="center" vertical="top"/>
    </xf>
    <xf numFmtId="9" fontId="9" fillId="0" borderId="19" xfId="19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9" fontId="9" fillId="0" borderId="6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9" fontId="0" fillId="0" borderId="76" xfId="19" applyBorder="1" applyAlignment="1">
      <alignment horizontal="center"/>
    </xf>
    <xf numFmtId="0" fontId="0" fillId="3" borderId="11" xfId="0" applyFill="1" applyBorder="1" applyAlignment="1">
      <alignment/>
    </xf>
    <xf numFmtId="3" fontId="0" fillId="3" borderId="12" xfId="0" applyNumberFormat="1" applyFill="1" applyBorder="1" applyAlignment="1">
      <alignment horizontal="center"/>
    </xf>
    <xf numFmtId="9" fontId="0" fillId="3" borderId="13" xfId="19" applyFill="1" applyBorder="1" applyAlignment="1">
      <alignment horizontal="center"/>
    </xf>
    <xf numFmtId="0" fontId="0" fillId="3" borderId="0" xfId="0" applyFill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5" fillId="0" borderId="37" xfId="15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2" borderId="6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7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3.28125" style="1" bestFit="1" customWidth="1"/>
    <col min="3" max="3" width="20.7109375" style="1" customWidth="1"/>
    <col min="4" max="4" width="12.28125" style="1" customWidth="1"/>
    <col min="5" max="16384" width="9.140625" style="1" customWidth="1"/>
  </cols>
  <sheetData>
    <row r="1" spans="1:4" ht="18.75">
      <c r="A1" s="313" t="s">
        <v>400</v>
      </c>
      <c r="B1" s="313"/>
      <c r="C1" s="313"/>
      <c r="D1" s="313"/>
    </row>
    <row r="2" ht="13.5" thickBot="1"/>
    <row r="3" spans="1:4" s="171" customFormat="1" ht="26.25" thickBot="1">
      <c r="A3" s="174" t="s">
        <v>401</v>
      </c>
      <c r="B3" s="175" t="s">
        <v>402</v>
      </c>
      <c r="C3" s="175" t="s">
        <v>405</v>
      </c>
      <c r="D3" s="173" t="s">
        <v>415</v>
      </c>
    </row>
    <row r="4" spans="1:4" ht="12.75">
      <c r="A4" s="172" t="s">
        <v>403</v>
      </c>
      <c r="B4" s="13" t="s">
        <v>404</v>
      </c>
      <c r="C4" s="13">
        <v>114</v>
      </c>
      <c r="D4" s="30" t="s">
        <v>416</v>
      </c>
    </row>
    <row r="5" spans="1:4" ht="12.75">
      <c r="A5" s="21" t="s">
        <v>386</v>
      </c>
      <c r="B5" s="7" t="s">
        <v>404</v>
      </c>
      <c r="C5" s="7">
        <v>100</v>
      </c>
      <c r="D5" s="22" t="s">
        <v>416</v>
      </c>
    </row>
    <row r="6" spans="1:4" ht="12.75">
      <c r="A6" s="21" t="s">
        <v>406</v>
      </c>
      <c r="B6" s="7" t="s">
        <v>404</v>
      </c>
      <c r="C6" s="7">
        <v>118</v>
      </c>
      <c r="D6" s="22" t="s">
        <v>416</v>
      </c>
    </row>
    <row r="7" spans="1:4" ht="12.75">
      <c r="A7" s="21" t="s">
        <v>382</v>
      </c>
      <c r="B7" s="7" t="s">
        <v>404</v>
      </c>
      <c r="C7" s="7">
        <v>110</v>
      </c>
      <c r="D7" s="22" t="s">
        <v>416</v>
      </c>
    </row>
    <row r="8" spans="1:4" ht="12.75">
      <c r="A8" s="21" t="s">
        <v>384</v>
      </c>
      <c r="B8" s="7" t="s">
        <v>404</v>
      </c>
      <c r="C8" s="7">
        <v>108</v>
      </c>
      <c r="D8" s="22" t="s">
        <v>416</v>
      </c>
    </row>
    <row r="9" spans="1:4" ht="12.75">
      <c r="A9" s="21" t="s">
        <v>407</v>
      </c>
      <c r="B9" s="7" t="s">
        <v>404</v>
      </c>
      <c r="C9" s="7">
        <v>108</v>
      </c>
      <c r="D9" s="22" t="s">
        <v>416</v>
      </c>
    </row>
    <row r="10" spans="1:4" ht="12.75">
      <c r="A10" s="21" t="s">
        <v>408</v>
      </c>
      <c r="B10" s="7" t="s">
        <v>404</v>
      </c>
      <c r="C10" s="7">
        <v>100</v>
      </c>
      <c r="D10" s="22" t="s">
        <v>416</v>
      </c>
    </row>
    <row r="11" spans="1:4" ht="12.75">
      <c r="A11" s="21" t="s">
        <v>377</v>
      </c>
      <c r="B11" s="7" t="s">
        <v>404</v>
      </c>
      <c r="C11" s="7">
        <v>115</v>
      </c>
      <c r="D11" s="22" t="s">
        <v>416</v>
      </c>
    </row>
    <row r="12" spans="1:4" ht="12.75">
      <c r="A12" s="21" t="s">
        <v>373</v>
      </c>
      <c r="B12" s="7" t="s">
        <v>412</v>
      </c>
      <c r="C12" s="7">
        <v>104</v>
      </c>
      <c r="D12" s="22" t="s">
        <v>416</v>
      </c>
    </row>
    <row r="13" spans="1:4" ht="12.75">
      <c r="A13" s="21" t="s">
        <v>409</v>
      </c>
      <c r="B13" s="7" t="s">
        <v>412</v>
      </c>
      <c r="C13" s="7">
        <v>102</v>
      </c>
      <c r="D13" s="22" t="s">
        <v>416</v>
      </c>
    </row>
    <row r="14" spans="1:4" ht="12.75">
      <c r="A14" s="21" t="s">
        <v>382</v>
      </c>
      <c r="B14" s="7" t="s">
        <v>412</v>
      </c>
      <c r="C14" s="7">
        <v>100</v>
      </c>
      <c r="D14" s="22" t="s">
        <v>416</v>
      </c>
    </row>
    <row r="15" spans="1:4" ht="12.75">
      <c r="A15" s="21" t="s">
        <v>380</v>
      </c>
      <c r="B15" s="7" t="s">
        <v>412</v>
      </c>
      <c r="C15" s="7">
        <v>100</v>
      </c>
      <c r="D15" s="22" t="s">
        <v>416</v>
      </c>
    </row>
    <row r="16" spans="1:4" ht="12.75">
      <c r="A16" s="21" t="s">
        <v>410</v>
      </c>
      <c r="B16" s="7" t="s">
        <v>412</v>
      </c>
      <c r="C16" s="7">
        <v>100</v>
      </c>
      <c r="D16" s="22" t="s">
        <v>416</v>
      </c>
    </row>
    <row r="17" spans="1:4" ht="12.75">
      <c r="A17" s="21" t="s">
        <v>411</v>
      </c>
      <c r="B17" s="7" t="s">
        <v>412</v>
      </c>
      <c r="C17" s="7">
        <v>87</v>
      </c>
      <c r="D17" s="22" t="s">
        <v>416</v>
      </c>
    </row>
    <row r="18" spans="1:4" ht="13.5" thickBot="1">
      <c r="A18" s="24" t="s">
        <v>386</v>
      </c>
      <c r="B18" s="117" t="s">
        <v>413</v>
      </c>
      <c r="C18" s="117">
        <v>84</v>
      </c>
      <c r="D18" s="25" t="s">
        <v>416</v>
      </c>
    </row>
    <row r="19" spans="1:4" ht="12.75">
      <c r="A19" s="172" t="s">
        <v>325</v>
      </c>
      <c r="B19" s="13" t="s">
        <v>413</v>
      </c>
      <c r="C19" s="13">
        <v>120</v>
      </c>
      <c r="D19" s="30" t="s">
        <v>417</v>
      </c>
    </row>
    <row r="20" spans="1:4" ht="12.75">
      <c r="A20" s="21" t="s">
        <v>332</v>
      </c>
      <c r="B20" s="7" t="s">
        <v>413</v>
      </c>
      <c r="C20" s="7">
        <v>115</v>
      </c>
      <c r="D20" s="22" t="s">
        <v>417</v>
      </c>
    </row>
    <row r="21" spans="1:4" ht="12.75">
      <c r="A21" s="21" t="s">
        <v>335</v>
      </c>
      <c r="B21" s="7" t="s">
        <v>413</v>
      </c>
      <c r="C21" s="7">
        <v>115</v>
      </c>
      <c r="D21" s="22" t="s">
        <v>417</v>
      </c>
    </row>
    <row r="22" spans="1:4" ht="12.75">
      <c r="A22" s="21" t="s">
        <v>341</v>
      </c>
      <c r="B22" s="7" t="s">
        <v>413</v>
      </c>
      <c r="C22" s="7">
        <v>70</v>
      </c>
      <c r="D22" s="22" t="s">
        <v>417</v>
      </c>
    </row>
    <row r="23" spans="1:4" ht="12.75">
      <c r="A23" s="21" t="s">
        <v>345</v>
      </c>
      <c r="B23" s="7" t="s">
        <v>413</v>
      </c>
      <c r="C23" s="7">
        <v>75</v>
      </c>
      <c r="D23" s="22" t="s">
        <v>417</v>
      </c>
    </row>
    <row r="24" spans="1:4" ht="12.75">
      <c r="A24" s="21" t="s">
        <v>352</v>
      </c>
      <c r="B24" s="7" t="s">
        <v>413</v>
      </c>
      <c r="C24" s="7" t="s">
        <v>414</v>
      </c>
      <c r="D24" s="22" t="s">
        <v>417</v>
      </c>
    </row>
    <row r="25" spans="1:4" ht="12.75">
      <c r="A25" s="21" t="s">
        <v>355</v>
      </c>
      <c r="B25" s="7" t="s">
        <v>413</v>
      </c>
      <c r="C25" s="7">
        <v>82</v>
      </c>
      <c r="D25" s="22" t="s">
        <v>417</v>
      </c>
    </row>
    <row r="26" spans="1:4" ht="12.75">
      <c r="A26" s="21" t="s">
        <v>357</v>
      </c>
      <c r="B26" s="7" t="s">
        <v>413</v>
      </c>
      <c r="C26" s="7">
        <v>88</v>
      </c>
      <c r="D26" s="22" t="s">
        <v>417</v>
      </c>
    </row>
    <row r="27" spans="1:4" ht="13.5" thickBot="1">
      <c r="A27" s="24" t="s">
        <v>363</v>
      </c>
      <c r="B27" s="117" t="s">
        <v>413</v>
      </c>
      <c r="C27" s="117" t="s">
        <v>414</v>
      </c>
      <c r="D27" s="25" t="s">
        <v>417</v>
      </c>
    </row>
    <row r="28" spans="1:3" ht="12.75">
      <c r="A28" s="2"/>
      <c r="B28" s="2"/>
      <c r="C28" s="2"/>
    </row>
    <row r="29" spans="1:3" ht="12.75">
      <c r="A29" s="2"/>
      <c r="B29" s="2"/>
      <c r="C29" s="2"/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90" zoomScaleNormal="9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1" sqref="C61"/>
    </sheetView>
  </sheetViews>
  <sheetFormatPr defaultColWidth="9.140625" defaultRowHeight="12.75"/>
  <cols>
    <col min="1" max="1" width="21.7109375" style="1" customWidth="1"/>
    <col min="2" max="2" width="13.28125" style="2" customWidth="1"/>
    <col min="3" max="3" width="28.8515625" style="2" bestFit="1" customWidth="1"/>
    <col min="4" max="4" width="14.140625" style="2" bestFit="1" customWidth="1"/>
    <col min="5" max="6" width="12.57421875" style="2" customWidth="1"/>
    <col min="7" max="7" width="11.28125" style="2" bestFit="1" customWidth="1"/>
    <col min="8" max="8" width="12.57421875" style="2" bestFit="1" customWidth="1"/>
    <col min="9" max="10" width="10.7109375" style="2" bestFit="1" customWidth="1"/>
    <col min="11" max="11" width="11.28125" style="2" bestFit="1" customWidth="1"/>
    <col min="12" max="12" width="11.28125" style="2" customWidth="1"/>
    <col min="13" max="13" width="11.28125" style="2" bestFit="1" customWidth="1"/>
    <col min="14" max="14" width="10.7109375" style="2" bestFit="1" customWidth="1"/>
    <col min="15" max="15" width="10.7109375" style="2" customWidth="1"/>
    <col min="16" max="16" width="10.7109375" style="0" bestFit="1" customWidth="1"/>
    <col min="17" max="17" width="10.7109375" style="2" customWidth="1"/>
    <col min="18" max="18" width="10.7109375" style="0" bestFit="1" customWidth="1"/>
  </cols>
  <sheetData>
    <row r="1" spans="1:18" s="4" customFormat="1" ht="26.25">
      <c r="A1" s="321" t="s">
        <v>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7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</row>
    <row r="3" spans="1:18" s="1" customFormat="1" ht="12.75">
      <c r="A3" s="2"/>
      <c r="B3" s="2"/>
      <c r="C3" s="2"/>
      <c r="D3" s="343" t="s">
        <v>430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7" s="1" customFormat="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</row>
    <row r="5" spans="1:18" s="6" customFormat="1" ht="21" thickBot="1">
      <c r="A5" s="322" t="s">
        <v>123</v>
      </c>
      <c r="B5" s="323"/>
      <c r="C5" s="324"/>
      <c r="D5" s="322" t="s">
        <v>124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4"/>
    </row>
    <row r="6" spans="1:18" s="1" customFormat="1" ht="13.5" thickBot="1">
      <c r="A6" s="59" t="s">
        <v>59</v>
      </c>
      <c r="B6" s="16" t="s">
        <v>9</v>
      </c>
      <c r="C6" s="17" t="s">
        <v>6</v>
      </c>
      <c r="D6" s="158" t="s">
        <v>398</v>
      </c>
      <c r="E6" s="158" t="s">
        <v>388</v>
      </c>
      <c r="F6" s="158" t="s">
        <v>390</v>
      </c>
      <c r="G6" s="16" t="s">
        <v>191</v>
      </c>
      <c r="H6" s="16" t="s">
        <v>192</v>
      </c>
      <c r="I6" s="203" t="s">
        <v>193</v>
      </c>
      <c r="J6" s="203" t="s">
        <v>194</v>
      </c>
      <c r="K6" s="16" t="s">
        <v>195</v>
      </c>
      <c r="L6" s="16" t="s">
        <v>392</v>
      </c>
      <c r="M6" s="203" t="s">
        <v>196</v>
      </c>
      <c r="N6" s="203" t="s">
        <v>197</v>
      </c>
      <c r="O6" s="203" t="s">
        <v>198</v>
      </c>
      <c r="P6" s="203" t="s">
        <v>199</v>
      </c>
      <c r="Q6" s="16" t="s">
        <v>393</v>
      </c>
      <c r="R6" s="17" t="s">
        <v>394</v>
      </c>
    </row>
    <row r="7" spans="1:18" s="48" customFormat="1" ht="12.75">
      <c r="A7" s="60" t="s">
        <v>16</v>
      </c>
      <c r="B7" s="46" t="s">
        <v>10</v>
      </c>
      <c r="C7" s="47" t="s">
        <v>132</v>
      </c>
      <c r="D7" s="165" t="s">
        <v>104</v>
      </c>
      <c r="E7" s="46" t="s">
        <v>374</v>
      </c>
      <c r="F7" s="46" t="s">
        <v>378</v>
      </c>
      <c r="G7" s="46" t="s">
        <v>102</v>
      </c>
      <c r="H7" s="46" t="s">
        <v>102</v>
      </c>
      <c r="I7" s="46" t="s">
        <v>103</v>
      </c>
      <c r="J7" s="46" t="s">
        <v>103</v>
      </c>
      <c r="K7" s="46" t="s">
        <v>104</v>
      </c>
      <c r="L7" s="46" t="s">
        <v>378</v>
      </c>
      <c r="M7" s="46" t="s">
        <v>103</v>
      </c>
      <c r="N7" s="46" t="s">
        <v>102</v>
      </c>
      <c r="O7" s="46" t="s">
        <v>105</v>
      </c>
      <c r="P7" s="46" t="s">
        <v>106</v>
      </c>
      <c r="Q7" s="166" t="s">
        <v>378</v>
      </c>
      <c r="R7" s="167" t="s">
        <v>378</v>
      </c>
    </row>
    <row r="8" spans="1:18" s="48" customFormat="1" ht="12.75">
      <c r="A8" s="60" t="s">
        <v>107</v>
      </c>
      <c r="B8" s="49" t="s">
        <v>10</v>
      </c>
      <c r="C8" s="50" t="s">
        <v>108</v>
      </c>
      <c r="D8" s="159" t="s">
        <v>111</v>
      </c>
      <c r="E8" s="49" t="s">
        <v>375</v>
      </c>
      <c r="F8" s="49" t="s">
        <v>109</v>
      </c>
      <c r="G8" s="49" t="s">
        <v>109</v>
      </c>
      <c r="H8" s="49" t="s">
        <v>109</v>
      </c>
      <c r="I8" s="49" t="s">
        <v>110</v>
      </c>
      <c r="J8" s="49" t="s">
        <v>110</v>
      </c>
      <c r="K8" s="49" t="s">
        <v>111</v>
      </c>
      <c r="L8" s="49" t="s">
        <v>109</v>
      </c>
      <c r="M8" s="49" t="s">
        <v>110</v>
      </c>
      <c r="N8" s="49" t="s">
        <v>109</v>
      </c>
      <c r="O8" s="49" t="s">
        <v>112</v>
      </c>
      <c r="P8" s="49" t="s">
        <v>109</v>
      </c>
      <c r="Q8" s="49" t="s">
        <v>109</v>
      </c>
      <c r="R8" s="50" t="s">
        <v>109</v>
      </c>
    </row>
    <row r="9" spans="1:18" s="48" customFormat="1" ht="12.75">
      <c r="A9" s="61" t="s">
        <v>18</v>
      </c>
      <c r="B9" s="51" t="s">
        <v>11</v>
      </c>
      <c r="C9" s="52" t="s">
        <v>129</v>
      </c>
      <c r="D9" s="160">
        <v>0</v>
      </c>
      <c r="E9" s="54">
        <v>0</v>
      </c>
      <c r="F9" s="54" t="s">
        <v>125</v>
      </c>
      <c r="G9" s="54">
        <v>0</v>
      </c>
      <c r="H9" s="54" t="s">
        <v>125</v>
      </c>
      <c r="I9" s="51">
        <v>0</v>
      </c>
      <c r="J9" s="51">
        <v>0</v>
      </c>
      <c r="K9" s="51">
        <v>0</v>
      </c>
      <c r="L9" s="51">
        <v>0</v>
      </c>
      <c r="M9" s="54" t="s">
        <v>126</v>
      </c>
      <c r="N9" s="54" t="s">
        <v>126</v>
      </c>
      <c r="O9" s="54" t="s">
        <v>126</v>
      </c>
      <c r="P9" s="54" t="s">
        <v>127</v>
      </c>
      <c r="Q9" s="54">
        <v>0</v>
      </c>
      <c r="R9" s="52">
        <v>0</v>
      </c>
    </row>
    <row r="10" spans="1:18" s="48" customFormat="1" ht="12.75">
      <c r="A10" s="61" t="s">
        <v>42</v>
      </c>
      <c r="B10" s="51" t="s">
        <v>43</v>
      </c>
      <c r="C10" s="52" t="s">
        <v>114</v>
      </c>
      <c r="D10" s="162" t="s">
        <v>8</v>
      </c>
      <c r="E10" s="51" t="s">
        <v>376</v>
      </c>
      <c r="F10" s="51" t="s">
        <v>379</v>
      </c>
      <c r="G10" s="51" t="s">
        <v>113</v>
      </c>
      <c r="H10" s="51" t="s">
        <v>115</v>
      </c>
      <c r="I10" s="53" t="s">
        <v>243</v>
      </c>
      <c r="J10" s="51" t="s">
        <v>116</v>
      </c>
      <c r="K10" s="53" t="s">
        <v>117</v>
      </c>
      <c r="L10" s="53" t="s">
        <v>381</v>
      </c>
      <c r="M10" s="54" t="s">
        <v>8</v>
      </c>
      <c r="N10" s="67" t="s">
        <v>244</v>
      </c>
      <c r="O10" s="54" t="s">
        <v>8</v>
      </c>
      <c r="P10" s="54" t="s">
        <v>8</v>
      </c>
      <c r="Q10" s="54" t="s">
        <v>117</v>
      </c>
      <c r="R10" s="56" t="s">
        <v>385</v>
      </c>
    </row>
    <row r="11" spans="1:18" s="48" customFormat="1" ht="12.75">
      <c r="A11" s="61" t="s">
        <v>118</v>
      </c>
      <c r="B11" s="51" t="s">
        <v>44</v>
      </c>
      <c r="C11" s="52" t="s">
        <v>130</v>
      </c>
      <c r="D11" s="162" t="s">
        <v>8</v>
      </c>
      <c r="E11" s="51" t="s">
        <v>8</v>
      </c>
      <c r="F11" s="51" t="s">
        <v>8</v>
      </c>
      <c r="G11" s="51" t="s">
        <v>49</v>
      </c>
      <c r="H11" s="51" t="s">
        <v>49</v>
      </c>
      <c r="I11" s="54" t="s">
        <v>8</v>
      </c>
      <c r="J11" s="51" t="s">
        <v>49</v>
      </c>
      <c r="K11" s="51" t="s">
        <v>49</v>
      </c>
      <c r="L11" s="54" t="s">
        <v>8</v>
      </c>
      <c r="M11" s="53" t="s">
        <v>120</v>
      </c>
      <c r="N11" s="51" t="s">
        <v>49</v>
      </c>
      <c r="O11" s="53" t="s">
        <v>121</v>
      </c>
      <c r="P11" s="53" t="s">
        <v>122</v>
      </c>
      <c r="Q11" s="53" t="s">
        <v>8</v>
      </c>
      <c r="R11" s="56" t="s">
        <v>8</v>
      </c>
    </row>
    <row r="12" spans="1:18" s="48" customFormat="1" ht="12.75">
      <c r="A12" s="61" t="s">
        <v>119</v>
      </c>
      <c r="B12" s="51" t="s">
        <v>44</v>
      </c>
      <c r="C12" s="52" t="s">
        <v>114</v>
      </c>
      <c r="D12" s="160" t="s">
        <v>387</v>
      </c>
      <c r="E12" s="54" t="s">
        <v>8</v>
      </c>
      <c r="F12" s="54" t="s">
        <v>8</v>
      </c>
      <c r="G12" s="54" t="s">
        <v>49</v>
      </c>
      <c r="H12" s="54" t="s">
        <v>8</v>
      </c>
      <c r="I12" s="54" t="s">
        <v>8</v>
      </c>
      <c r="J12" s="54" t="s">
        <v>8</v>
      </c>
      <c r="K12" s="54" t="s">
        <v>8</v>
      </c>
      <c r="L12" s="54" t="s">
        <v>8</v>
      </c>
      <c r="M12" s="54" t="s">
        <v>8</v>
      </c>
      <c r="N12" s="54" t="s">
        <v>8</v>
      </c>
      <c r="O12" s="54" t="s">
        <v>8</v>
      </c>
      <c r="P12" s="54" t="s">
        <v>8</v>
      </c>
      <c r="Q12" s="54" t="s">
        <v>8</v>
      </c>
      <c r="R12" s="56" t="s">
        <v>8</v>
      </c>
    </row>
    <row r="13" spans="1:18" s="48" customFormat="1" ht="12.75" hidden="1">
      <c r="A13" s="61" t="s">
        <v>128</v>
      </c>
      <c r="B13" s="51" t="s">
        <v>11</v>
      </c>
      <c r="C13" s="52" t="s">
        <v>91</v>
      </c>
      <c r="D13" s="160"/>
      <c r="E13" s="54"/>
      <c r="F13" s="54"/>
      <c r="G13" s="54" t="s">
        <v>93</v>
      </c>
      <c r="H13" s="54" t="s">
        <v>93</v>
      </c>
      <c r="I13" s="54" t="s">
        <v>93</v>
      </c>
      <c r="J13" s="54" t="s">
        <v>93</v>
      </c>
      <c r="K13" s="54" t="s">
        <v>93</v>
      </c>
      <c r="L13" s="54"/>
      <c r="M13" s="54" t="s">
        <v>93</v>
      </c>
      <c r="N13" s="54" t="s">
        <v>93</v>
      </c>
      <c r="O13" s="54" t="s">
        <v>93</v>
      </c>
      <c r="P13" s="54" t="s">
        <v>93</v>
      </c>
      <c r="Q13" s="54"/>
      <c r="R13" s="56"/>
    </row>
    <row r="14" spans="1:18" s="48" customFormat="1" ht="12.75" hidden="1">
      <c r="A14" s="61" t="s">
        <v>133</v>
      </c>
      <c r="B14" s="51" t="s">
        <v>11</v>
      </c>
      <c r="C14" s="52" t="s">
        <v>134</v>
      </c>
      <c r="D14" s="160"/>
      <c r="E14" s="54"/>
      <c r="F14" s="54"/>
      <c r="G14" s="54" t="s">
        <v>139</v>
      </c>
      <c r="H14" s="54" t="s">
        <v>139</v>
      </c>
      <c r="I14" s="54" t="s">
        <v>139</v>
      </c>
      <c r="J14" s="54" t="s">
        <v>139</v>
      </c>
      <c r="K14" s="54" t="s">
        <v>139</v>
      </c>
      <c r="L14" s="54"/>
      <c r="M14" s="54" t="s">
        <v>139</v>
      </c>
      <c r="N14" s="54" t="s">
        <v>139</v>
      </c>
      <c r="O14" s="54" t="s">
        <v>139</v>
      </c>
      <c r="P14" s="54" t="s">
        <v>139</v>
      </c>
      <c r="Q14" s="54"/>
      <c r="R14" s="56"/>
    </row>
    <row r="15" spans="1:18" s="48" customFormat="1" ht="12.75">
      <c r="A15" s="61" t="s">
        <v>55</v>
      </c>
      <c r="B15" s="51" t="s">
        <v>10</v>
      </c>
      <c r="C15" s="52" t="s">
        <v>140</v>
      </c>
      <c r="D15" s="160" t="s">
        <v>399</v>
      </c>
      <c r="E15" s="54" t="s">
        <v>141</v>
      </c>
      <c r="F15" s="54" t="s">
        <v>141</v>
      </c>
      <c r="G15" s="54" t="s">
        <v>141</v>
      </c>
      <c r="H15" s="54" t="s">
        <v>141</v>
      </c>
      <c r="I15" s="54" t="s">
        <v>141</v>
      </c>
      <c r="J15" s="51" t="s">
        <v>144</v>
      </c>
      <c r="K15" s="51" t="s">
        <v>145</v>
      </c>
      <c r="L15" s="51" t="s">
        <v>145</v>
      </c>
      <c r="M15" s="54" t="s">
        <v>145</v>
      </c>
      <c r="N15" s="54" t="s">
        <v>145</v>
      </c>
      <c r="O15" s="54" t="s">
        <v>145</v>
      </c>
      <c r="P15" s="54" t="s">
        <v>145</v>
      </c>
      <c r="Q15" s="54" t="s">
        <v>145</v>
      </c>
      <c r="R15" s="56" t="s">
        <v>145</v>
      </c>
    </row>
    <row r="16" spans="1:18" s="48" customFormat="1" ht="12.75">
      <c r="A16" s="61" t="s">
        <v>142</v>
      </c>
      <c r="B16" s="51" t="s">
        <v>10</v>
      </c>
      <c r="C16" s="52" t="s">
        <v>96</v>
      </c>
      <c r="D16" s="160" t="s">
        <v>57</v>
      </c>
      <c r="E16" s="54" t="s">
        <v>143</v>
      </c>
      <c r="F16" s="54" t="s">
        <v>143</v>
      </c>
      <c r="G16" s="54" t="s">
        <v>143</v>
      </c>
      <c r="H16" s="54" t="s">
        <v>143</v>
      </c>
      <c r="I16" s="54" t="s">
        <v>143</v>
      </c>
      <c r="J16" s="54" t="s">
        <v>143</v>
      </c>
      <c r="K16" s="54" t="s">
        <v>143</v>
      </c>
      <c r="L16" s="51" t="s">
        <v>143</v>
      </c>
      <c r="M16" s="54" t="s">
        <v>143</v>
      </c>
      <c r="N16" s="54" t="s">
        <v>143</v>
      </c>
      <c r="O16" s="54" t="s">
        <v>143</v>
      </c>
      <c r="P16" s="54" t="s">
        <v>143</v>
      </c>
      <c r="Q16" s="54" t="s">
        <v>143</v>
      </c>
      <c r="R16" s="56" t="s">
        <v>143</v>
      </c>
    </row>
    <row r="17" spans="1:18" s="48" customFormat="1" ht="12.75">
      <c r="A17" s="61" t="s">
        <v>146</v>
      </c>
      <c r="B17" s="51" t="s">
        <v>147</v>
      </c>
      <c r="C17" s="52" t="s">
        <v>96</v>
      </c>
      <c r="D17" s="160" t="s">
        <v>148</v>
      </c>
      <c r="E17" s="51" t="s">
        <v>148</v>
      </c>
      <c r="F17" s="51" t="s">
        <v>148</v>
      </c>
      <c r="G17" s="51" t="s">
        <v>148</v>
      </c>
      <c r="H17" s="51" t="s">
        <v>148</v>
      </c>
      <c r="I17" s="54" t="s">
        <v>8</v>
      </c>
      <c r="J17" s="54" t="s">
        <v>8</v>
      </c>
      <c r="K17" s="51" t="s">
        <v>148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56" t="s">
        <v>8</v>
      </c>
    </row>
    <row r="18" spans="1:18" s="48" customFormat="1" ht="25.5">
      <c r="A18" s="61" t="s">
        <v>149</v>
      </c>
      <c r="B18" s="51" t="s">
        <v>10</v>
      </c>
      <c r="C18" s="52" t="s">
        <v>150</v>
      </c>
      <c r="D18" s="162" t="s">
        <v>8</v>
      </c>
      <c r="E18" s="67" t="s">
        <v>8</v>
      </c>
      <c r="F18" s="67" t="s">
        <v>8</v>
      </c>
      <c r="G18" s="67" t="s">
        <v>152</v>
      </c>
      <c r="H18" s="67" t="s">
        <v>8</v>
      </c>
      <c r="I18" s="54" t="s">
        <v>8</v>
      </c>
      <c r="J18" s="54" t="s">
        <v>8</v>
      </c>
      <c r="K18" s="54" t="s">
        <v>8</v>
      </c>
      <c r="L18" s="54" t="s">
        <v>8</v>
      </c>
      <c r="M18" s="54" t="s">
        <v>8</v>
      </c>
      <c r="N18" s="54" t="s">
        <v>8</v>
      </c>
      <c r="O18" s="54" t="s">
        <v>8</v>
      </c>
      <c r="P18" s="54" t="s">
        <v>8</v>
      </c>
      <c r="Q18" s="54" t="s">
        <v>8</v>
      </c>
      <c r="R18" s="56" t="s">
        <v>8</v>
      </c>
    </row>
    <row r="19" spans="1:18" s="48" customFormat="1" ht="12.75">
      <c r="A19" s="61"/>
      <c r="B19" s="51" t="s">
        <v>10</v>
      </c>
      <c r="C19" s="52" t="s">
        <v>151</v>
      </c>
      <c r="D19" s="170"/>
      <c r="E19" s="55" t="s">
        <v>153</v>
      </c>
      <c r="F19" s="55" t="s">
        <v>153</v>
      </c>
      <c r="G19" s="55" t="s">
        <v>153</v>
      </c>
      <c r="H19" s="55" t="s">
        <v>153</v>
      </c>
      <c r="I19" s="51" t="s">
        <v>245</v>
      </c>
      <c r="J19" s="51" t="s">
        <v>154</v>
      </c>
      <c r="K19" s="51" t="s">
        <v>153</v>
      </c>
      <c r="L19" s="51" t="s">
        <v>153</v>
      </c>
      <c r="M19" s="51" t="s">
        <v>155</v>
      </c>
      <c r="N19" s="51" t="s">
        <v>156</v>
      </c>
      <c r="O19" s="54" t="s">
        <v>8</v>
      </c>
      <c r="P19" s="54" t="s">
        <v>8</v>
      </c>
      <c r="Q19" s="54" t="s">
        <v>8</v>
      </c>
      <c r="R19" s="56" t="s">
        <v>8</v>
      </c>
    </row>
    <row r="20" spans="1:18" s="48" customFormat="1" ht="12.75">
      <c r="A20" s="61"/>
      <c r="B20" s="51" t="s">
        <v>10</v>
      </c>
      <c r="C20" s="52" t="s">
        <v>157</v>
      </c>
      <c r="D20" s="170" t="s">
        <v>8</v>
      </c>
      <c r="E20" s="55" t="s">
        <v>8</v>
      </c>
      <c r="F20" s="55" t="s">
        <v>8</v>
      </c>
      <c r="G20" s="55" t="s">
        <v>8</v>
      </c>
      <c r="H20" s="55" t="s">
        <v>8</v>
      </c>
      <c r="I20" s="54" t="s">
        <v>8</v>
      </c>
      <c r="J20" s="51" t="s">
        <v>8</v>
      </c>
      <c r="K20" s="51" t="s">
        <v>8</v>
      </c>
      <c r="L20" s="54" t="s">
        <v>8</v>
      </c>
      <c r="M20" s="51" t="s">
        <v>8</v>
      </c>
      <c r="N20" s="51" t="s">
        <v>8</v>
      </c>
      <c r="O20" s="51" t="s">
        <v>158</v>
      </c>
      <c r="P20" s="51" t="s">
        <v>158</v>
      </c>
      <c r="Q20" s="54" t="s">
        <v>213</v>
      </c>
      <c r="R20" s="56" t="s">
        <v>213</v>
      </c>
    </row>
    <row r="21" spans="1:18" s="48" customFormat="1" ht="12.75">
      <c r="A21" s="61" t="s">
        <v>45</v>
      </c>
      <c r="B21" s="51" t="s">
        <v>46</v>
      </c>
      <c r="C21" s="52" t="s">
        <v>161</v>
      </c>
      <c r="D21" s="170" t="s">
        <v>8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54" t="s">
        <v>8</v>
      </c>
      <c r="L21" s="54" t="s">
        <v>8</v>
      </c>
      <c r="M21" s="54" t="s">
        <v>8</v>
      </c>
      <c r="N21" s="51" t="s">
        <v>160</v>
      </c>
      <c r="O21" s="54" t="s">
        <v>8</v>
      </c>
      <c r="P21" s="54" t="s">
        <v>164</v>
      </c>
      <c r="Q21" s="54" t="s">
        <v>8</v>
      </c>
      <c r="R21" s="52" t="s">
        <v>8</v>
      </c>
    </row>
    <row r="22" spans="1:18" s="48" customFormat="1" ht="12.75">
      <c r="A22" s="61" t="s">
        <v>45</v>
      </c>
      <c r="B22" s="51" t="s">
        <v>46</v>
      </c>
      <c r="C22" s="52" t="s">
        <v>162</v>
      </c>
      <c r="D22" s="170" t="s">
        <v>8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54" t="s">
        <v>8</v>
      </c>
      <c r="L22" s="54" t="s">
        <v>8</v>
      </c>
      <c r="M22" s="51" t="s">
        <v>159</v>
      </c>
      <c r="N22" s="54" t="s">
        <v>8</v>
      </c>
      <c r="O22" s="51" t="s">
        <v>163</v>
      </c>
      <c r="P22" s="51" t="s">
        <v>8</v>
      </c>
      <c r="Q22" s="51" t="s">
        <v>8</v>
      </c>
      <c r="R22" s="56" t="s">
        <v>8</v>
      </c>
    </row>
    <row r="23" spans="1:18" s="48" customFormat="1" ht="12.75">
      <c r="A23" s="61" t="s">
        <v>165</v>
      </c>
      <c r="B23" s="51" t="s">
        <v>166</v>
      </c>
      <c r="C23" s="52" t="s">
        <v>167</v>
      </c>
      <c r="D23" s="170" t="s">
        <v>8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54" t="s">
        <v>8</v>
      </c>
      <c r="L23" s="54" t="s">
        <v>8</v>
      </c>
      <c r="M23" s="51" t="s">
        <v>168</v>
      </c>
      <c r="N23" s="54" t="s">
        <v>8</v>
      </c>
      <c r="O23" s="51" t="s">
        <v>170</v>
      </c>
      <c r="P23" s="51" t="s">
        <v>169</v>
      </c>
      <c r="Q23" s="54" t="s">
        <v>8</v>
      </c>
      <c r="R23" s="56" t="s">
        <v>8</v>
      </c>
    </row>
    <row r="24" spans="1:18" s="48" customFormat="1" ht="25.5">
      <c r="A24" s="61" t="s">
        <v>136</v>
      </c>
      <c r="B24" s="55" t="s">
        <v>171</v>
      </c>
      <c r="C24" s="52" t="s">
        <v>172</v>
      </c>
      <c r="D24" s="160" t="s">
        <v>173</v>
      </c>
      <c r="E24" s="54" t="s">
        <v>173</v>
      </c>
      <c r="F24" s="54" t="s">
        <v>173</v>
      </c>
      <c r="G24" s="54" t="s">
        <v>173</v>
      </c>
      <c r="H24" s="54" t="s">
        <v>173</v>
      </c>
      <c r="I24" s="54" t="s">
        <v>173</v>
      </c>
      <c r="J24" s="54" t="s">
        <v>173</v>
      </c>
      <c r="K24" s="54" t="s">
        <v>173</v>
      </c>
      <c r="L24" s="51" t="s">
        <v>173</v>
      </c>
      <c r="M24" s="51" t="s">
        <v>174</v>
      </c>
      <c r="N24" s="51" t="s">
        <v>173</v>
      </c>
      <c r="O24" s="51" t="s">
        <v>174</v>
      </c>
      <c r="P24" s="51" t="s">
        <v>174</v>
      </c>
      <c r="Q24" s="51" t="s">
        <v>173</v>
      </c>
      <c r="R24" s="52" t="s">
        <v>173</v>
      </c>
    </row>
    <row r="25" spans="1:18" s="48" customFormat="1" ht="12.75">
      <c r="A25" s="61" t="s">
        <v>175</v>
      </c>
      <c r="B25" s="55" t="s">
        <v>98</v>
      </c>
      <c r="C25" s="52" t="s">
        <v>100</v>
      </c>
      <c r="D25" s="160" t="s">
        <v>176</v>
      </c>
      <c r="E25" s="51" t="s">
        <v>176</v>
      </c>
      <c r="F25" s="51" t="s">
        <v>176</v>
      </c>
      <c r="G25" s="51" t="s">
        <v>176</v>
      </c>
      <c r="H25" s="51" t="s">
        <v>176</v>
      </c>
      <c r="I25" s="51" t="s">
        <v>99</v>
      </c>
      <c r="J25" s="51" t="s">
        <v>99</v>
      </c>
      <c r="K25" s="51" t="s">
        <v>99</v>
      </c>
      <c r="L25" s="51" t="s">
        <v>99</v>
      </c>
      <c r="M25" s="51" t="s">
        <v>176</v>
      </c>
      <c r="N25" s="51" t="s">
        <v>176</v>
      </c>
      <c r="O25" s="51" t="s">
        <v>177</v>
      </c>
      <c r="P25" s="51" t="s">
        <v>177</v>
      </c>
      <c r="Q25" s="51" t="s">
        <v>176</v>
      </c>
      <c r="R25" s="52" t="s">
        <v>176</v>
      </c>
    </row>
    <row r="26" spans="1:18" s="48" customFormat="1" ht="12.75">
      <c r="A26" s="61" t="s">
        <v>178</v>
      </c>
      <c r="B26" s="55" t="s">
        <v>179</v>
      </c>
      <c r="C26" s="52" t="s">
        <v>180</v>
      </c>
      <c r="D26" s="160"/>
      <c r="E26" s="51" t="s">
        <v>181</v>
      </c>
      <c r="F26" s="51"/>
      <c r="G26" s="51" t="s">
        <v>181</v>
      </c>
      <c r="H26" s="51" t="s">
        <v>181</v>
      </c>
      <c r="I26" s="51" t="s">
        <v>181</v>
      </c>
      <c r="J26" s="51" t="s">
        <v>182</v>
      </c>
      <c r="K26" s="51" t="s">
        <v>182</v>
      </c>
      <c r="L26" s="51" t="s">
        <v>182</v>
      </c>
      <c r="M26" s="51" t="s">
        <v>182</v>
      </c>
      <c r="N26" s="51" t="s">
        <v>182</v>
      </c>
      <c r="O26" s="51" t="s">
        <v>182</v>
      </c>
      <c r="P26" s="51" t="s">
        <v>182</v>
      </c>
      <c r="Q26" s="54" t="s">
        <v>397</v>
      </c>
      <c r="R26" s="56" t="s">
        <v>397</v>
      </c>
    </row>
    <row r="27" spans="1:18" s="48" customFormat="1" ht="12.75">
      <c r="A27" s="61" t="s">
        <v>1</v>
      </c>
      <c r="B27" s="51" t="s">
        <v>12</v>
      </c>
      <c r="C27" s="52" t="s">
        <v>131</v>
      </c>
      <c r="D27" s="160"/>
      <c r="E27" s="51">
        <v>0.94</v>
      </c>
      <c r="F27" s="51">
        <v>0.94</v>
      </c>
      <c r="G27" s="51">
        <v>0.94</v>
      </c>
      <c r="H27" s="51">
        <v>0.94</v>
      </c>
      <c r="I27" s="51">
        <v>0.96</v>
      </c>
      <c r="J27" s="51">
        <v>0.96</v>
      </c>
      <c r="K27" s="51">
        <v>0.94</v>
      </c>
      <c r="L27" s="51">
        <v>0.93</v>
      </c>
      <c r="M27" s="51">
        <v>0.93</v>
      </c>
      <c r="N27" s="51">
        <v>0.91</v>
      </c>
      <c r="O27" s="51">
        <v>0.93</v>
      </c>
      <c r="P27" s="51">
        <v>0.92</v>
      </c>
      <c r="Q27" s="51">
        <v>0.93</v>
      </c>
      <c r="R27" s="52">
        <v>0.93</v>
      </c>
    </row>
    <row r="28" spans="1:18" s="48" customFormat="1" ht="26.25" thickBot="1">
      <c r="A28" s="61" t="s">
        <v>48</v>
      </c>
      <c r="B28" s="54"/>
      <c r="C28" s="56" t="s">
        <v>8</v>
      </c>
      <c r="D28" s="161"/>
      <c r="E28" s="57" t="s">
        <v>29</v>
      </c>
      <c r="F28" s="57" t="s">
        <v>29</v>
      </c>
      <c r="G28" s="57" t="s">
        <v>29</v>
      </c>
      <c r="H28" s="57" t="s">
        <v>29</v>
      </c>
      <c r="I28" s="57" t="s">
        <v>29</v>
      </c>
      <c r="J28" s="57" t="s">
        <v>29</v>
      </c>
      <c r="K28" s="57" t="s">
        <v>29</v>
      </c>
      <c r="L28" s="57" t="s">
        <v>29</v>
      </c>
      <c r="M28" s="57" t="s">
        <v>29</v>
      </c>
      <c r="N28" s="57" t="s">
        <v>29</v>
      </c>
      <c r="O28" s="57" t="s">
        <v>29</v>
      </c>
      <c r="P28" s="57" t="s">
        <v>29</v>
      </c>
      <c r="Q28" s="168" t="s">
        <v>383</v>
      </c>
      <c r="R28" s="169" t="s">
        <v>383</v>
      </c>
    </row>
    <row r="29" spans="1:18" s="48" customFormat="1" ht="12.75">
      <c r="A29" s="61"/>
      <c r="B29" s="54"/>
      <c r="C29" s="56"/>
      <c r="D29" s="163"/>
      <c r="E29" s="125" t="s">
        <v>61</v>
      </c>
      <c r="F29" s="16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</row>
    <row r="30" spans="1:18" s="48" customFormat="1" ht="12.75">
      <c r="A30" s="61" t="s">
        <v>31</v>
      </c>
      <c r="B30" s="51" t="s">
        <v>34</v>
      </c>
      <c r="C30" s="52" t="s">
        <v>132</v>
      </c>
      <c r="D30" s="68">
        <v>35</v>
      </c>
      <c r="E30" s="69">
        <v>35</v>
      </c>
      <c r="F30" s="69">
        <v>35</v>
      </c>
      <c r="G30" s="69">
        <v>35</v>
      </c>
      <c r="H30" s="69">
        <v>35</v>
      </c>
      <c r="I30" s="69">
        <v>35</v>
      </c>
      <c r="J30" s="69">
        <v>35</v>
      </c>
      <c r="K30" s="69">
        <v>35</v>
      </c>
      <c r="L30" s="69">
        <v>35</v>
      </c>
      <c r="M30" s="69">
        <v>35</v>
      </c>
      <c r="N30" s="69">
        <v>35</v>
      </c>
      <c r="O30" s="69">
        <v>35</v>
      </c>
      <c r="P30" s="69">
        <v>35</v>
      </c>
      <c r="Q30" s="69">
        <v>35</v>
      </c>
      <c r="R30" s="70">
        <v>35</v>
      </c>
    </row>
    <row r="31" spans="1:18" s="48" customFormat="1" ht="12.75">
      <c r="A31" s="61" t="s">
        <v>32</v>
      </c>
      <c r="B31" s="51" t="s">
        <v>34</v>
      </c>
      <c r="C31" s="56" t="str">
        <f>C30</f>
        <v>FP-1004</v>
      </c>
      <c r="D31" s="68">
        <v>54</v>
      </c>
      <c r="E31" s="69">
        <v>54</v>
      </c>
      <c r="F31" s="69">
        <v>54</v>
      </c>
      <c r="G31" s="69">
        <v>54</v>
      </c>
      <c r="H31" s="69">
        <v>54</v>
      </c>
      <c r="I31" s="69">
        <v>54</v>
      </c>
      <c r="J31" s="69">
        <v>54</v>
      </c>
      <c r="K31" s="69">
        <v>54</v>
      </c>
      <c r="L31" s="69">
        <v>54</v>
      </c>
      <c r="M31" s="69">
        <v>54</v>
      </c>
      <c r="N31" s="69">
        <v>54</v>
      </c>
      <c r="O31" s="69">
        <v>54</v>
      </c>
      <c r="P31" s="69">
        <v>54</v>
      </c>
      <c r="Q31" s="69">
        <v>54</v>
      </c>
      <c r="R31" s="70">
        <v>54</v>
      </c>
    </row>
    <row r="32" spans="1:18" s="48" customFormat="1" ht="13.5" thickBot="1">
      <c r="A32" s="62" t="s">
        <v>33</v>
      </c>
      <c r="B32" s="27" t="s">
        <v>34</v>
      </c>
      <c r="C32" s="58" t="str">
        <f>C31</f>
        <v>FP-1004</v>
      </c>
      <c r="D32" s="71">
        <v>11</v>
      </c>
      <c r="E32" s="72">
        <v>11</v>
      </c>
      <c r="F32" s="72">
        <v>11</v>
      </c>
      <c r="G32" s="72">
        <v>11</v>
      </c>
      <c r="H32" s="72">
        <v>11</v>
      </c>
      <c r="I32" s="72">
        <v>11</v>
      </c>
      <c r="J32" s="72">
        <v>11</v>
      </c>
      <c r="K32" s="72">
        <v>11</v>
      </c>
      <c r="L32" s="72">
        <v>11</v>
      </c>
      <c r="M32" s="72">
        <v>11</v>
      </c>
      <c r="N32" s="72">
        <v>11</v>
      </c>
      <c r="O32" s="72">
        <v>11</v>
      </c>
      <c r="P32" s="72">
        <v>11</v>
      </c>
      <c r="Q32" s="72">
        <v>11</v>
      </c>
      <c r="R32" s="73">
        <v>11</v>
      </c>
    </row>
    <row r="33" spans="1:18" s="93" customFormat="1" ht="51.75" thickBot="1">
      <c r="A33" s="87" t="s">
        <v>19</v>
      </c>
      <c r="B33" s="88" t="s">
        <v>8</v>
      </c>
      <c r="C33" s="89" t="s">
        <v>8</v>
      </c>
      <c r="D33" s="90" t="s">
        <v>372</v>
      </c>
      <c r="E33" s="91" t="s">
        <v>389</v>
      </c>
      <c r="F33" s="91" t="s">
        <v>391</v>
      </c>
      <c r="G33" s="91" t="s">
        <v>251</v>
      </c>
      <c r="H33" s="91" t="s">
        <v>252</v>
      </c>
      <c r="I33" s="91" t="s">
        <v>253</v>
      </c>
      <c r="J33" s="91" t="s">
        <v>254</v>
      </c>
      <c r="K33" s="91" t="s">
        <v>301</v>
      </c>
      <c r="L33" s="91" t="s">
        <v>256</v>
      </c>
      <c r="M33" s="91" t="s">
        <v>255</v>
      </c>
      <c r="N33" s="91" t="s">
        <v>256</v>
      </c>
      <c r="O33" s="91" t="s">
        <v>255</v>
      </c>
      <c r="P33" s="91" t="s">
        <v>255</v>
      </c>
      <c r="Q33" s="91" t="s">
        <v>395</v>
      </c>
      <c r="R33" s="92" t="s">
        <v>396</v>
      </c>
    </row>
    <row r="34" spans="2:17" s="1" customFormat="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</row>
    <row r="35" spans="1:17" s="1" customFormat="1" ht="12.75">
      <c r="A35" s="34" t="s">
        <v>50</v>
      </c>
      <c r="B35" s="1" t="s">
        <v>246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</row>
    <row r="36" ht="12.75">
      <c r="B36" s="1" t="s">
        <v>247</v>
      </c>
    </row>
    <row r="37" ht="12.75">
      <c r="B37" s="1" t="s">
        <v>248</v>
      </c>
    </row>
    <row r="38" ht="12.75">
      <c r="B38" s="1" t="s">
        <v>249</v>
      </c>
    </row>
    <row r="39" ht="12.75">
      <c r="B39" s="1" t="s">
        <v>250</v>
      </c>
    </row>
    <row r="40" ht="12.75">
      <c r="B40" s="1"/>
    </row>
    <row r="41" ht="12.75">
      <c r="B41" s="1"/>
    </row>
    <row r="42" spans="1:18" ht="27" thickBot="1">
      <c r="A42" s="344" t="s">
        <v>304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</row>
    <row r="43" spans="1:18" s="6" customFormat="1" ht="21" thickBot="1">
      <c r="A43" s="325" t="s">
        <v>303</v>
      </c>
      <c r="B43" s="326"/>
      <c r="C43" s="327"/>
      <c r="D43" s="121"/>
      <c r="E43" s="121"/>
      <c r="F43" s="121"/>
      <c r="G43" s="322" t="s">
        <v>124</v>
      </c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4"/>
    </row>
    <row r="44" spans="1:18" s="1" customFormat="1" ht="21" thickBot="1">
      <c r="A44" s="122"/>
      <c r="B44" s="123"/>
      <c r="C44" s="124"/>
      <c r="D44" s="118" t="s">
        <v>398</v>
      </c>
      <c r="E44" s="119" t="s">
        <v>388</v>
      </c>
      <c r="F44" s="119" t="s">
        <v>390</v>
      </c>
      <c r="G44" s="119" t="s">
        <v>191</v>
      </c>
      <c r="H44" s="119" t="s">
        <v>192</v>
      </c>
      <c r="I44" s="119" t="s">
        <v>193</v>
      </c>
      <c r="J44" s="119" t="s">
        <v>194</v>
      </c>
      <c r="K44" s="119" t="s">
        <v>195</v>
      </c>
      <c r="L44" s="119"/>
      <c r="M44" s="119" t="s">
        <v>196</v>
      </c>
      <c r="N44" s="119" t="s">
        <v>197</v>
      </c>
      <c r="O44" s="119" t="s">
        <v>198</v>
      </c>
      <c r="P44" s="119" t="s">
        <v>199</v>
      </c>
      <c r="Q44" s="119" t="s">
        <v>393</v>
      </c>
      <c r="R44" s="120" t="s">
        <v>394</v>
      </c>
    </row>
    <row r="45" spans="1:18" ht="12.75">
      <c r="A45" s="96" t="s">
        <v>257</v>
      </c>
      <c r="B45" s="97" t="s">
        <v>258</v>
      </c>
      <c r="C45" s="101" t="s">
        <v>259</v>
      </c>
      <c r="D45" s="18"/>
      <c r="E45" s="19" t="s">
        <v>264</v>
      </c>
      <c r="F45" s="19" t="s">
        <v>264</v>
      </c>
      <c r="G45" s="19" t="s">
        <v>264</v>
      </c>
      <c r="H45" s="19" t="s">
        <v>264</v>
      </c>
      <c r="I45" s="19"/>
      <c r="J45" s="19"/>
      <c r="K45" s="19" t="s">
        <v>264</v>
      </c>
      <c r="L45" s="19"/>
      <c r="M45" s="19"/>
      <c r="N45" s="19"/>
      <c r="O45" s="19"/>
      <c r="P45" s="19"/>
      <c r="Q45" s="19"/>
      <c r="R45" s="20"/>
    </row>
    <row r="46" spans="1:18" ht="12.75">
      <c r="A46" s="98"/>
      <c r="B46" s="95"/>
      <c r="C46" s="102" t="s">
        <v>260</v>
      </c>
      <c r="D46" s="21"/>
      <c r="E46" s="7"/>
      <c r="F46" s="7"/>
      <c r="G46" s="7" t="s">
        <v>264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22"/>
    </row>
    <row r="47" spans="1:18" ht="12.75">
      <c r="A47" s="98"/>
      <c r="B47" s="95" t="s">
        <v>261</v>
      </c>
      <c r="C47" s="102" t="s">
        <v>262</v>
      </c>
      <c r="D47" s="21"/>
      <c r="E47" s="7" t="s">
        <v>264</v>
      </c>
      <c r="F47" s="7" t="s">
        <v>264</v>
      </c>
      <c r="G47" s="7" t="s">
        <v>264</v>
      </c>
      <c r="H47" s="7" t="s">
        <v>264</v>
      </c>
      <c r="I47" s="7"/>
      <c r="J47" s="7" t="s">
        <v>264</v>
      </c>
      <c r="K47" s="7"/>
      <c r="L47" s="7"/>
      <c r="M47" s="7"/>
      <c r="N47" s="7"/>
      <c r="O47" s="7"/>
      <c r="P47" s="7"/>
      <c r="Q47" s="7" t="s">
        <v>264</v>
      </c>
      <c r="R47" s="22" t="s">
        <v>264</v>
      </c>
    </row>
    <row r="48" spans="1:18" ht="12.75">
      <c r="A48" s="98"/>
      <c r="B48" s="95"/>
      <c r="C48" s="102" t="s">
        <v>263</v>
      </c>
      <c r="D48" s="21"/>
      <c r="E48" s="7"/>
      <c r="F48" s="7"/>
      <c r="G48" s="7"/>
      <c r="H48" s="7"/>
      <c r="I48" s="7"/>
      <c r="J48" s="7"/>
      <c r="K48" s="7"/>
      <c r="L48" s="7"/>
      <c r="M48" s="7"/>
      <c r="N48" s="7" t="s">
        <v>264</v>
      </c>
      <c r="O48" s="7"/>
      <c r="P48" s="7"/>
      <c r="Q48" s="7"/>
      <c r="R48" s="22"/>
    </row>
    <row r="49" spans="1:18" ht="12.75">
      <c r="A49" s="98" t="s">
        <v>299</v>
      </c>
      <c r="B49" s="95" t="s">
        <v>300</v>
      </c>
      <c r="C49" s="102"/>
      <c r="D49" s="21"/>
      <c r="E49" s="7"/>
      <c r="F49" s="7"/>
      <c r="G49" s="7"/>
      <c r="H49" s="7"/>
      <c r="I49" s="7" t="s">
        <v>264</v>
      </c>
      <c r="J49" s="7"/>
      <c r="K49" s="7"/>
      <c r="L49" s="7"/>
      <c r="M49" s="7" t="s">
        <v>264</v>
      </c>
      <c r="N49" s="7" t="s">
        <v>264</v>
      </c>
      <c r="O49" s="7" t="s">
        <v>264</v>
      </c>
      <c r="P49" s="7" t="s">
        <v>264</v>
      </c>
      <c r="Q49" s="7"/>
      <c r="R49" s="22"/>
    </row>
    <row r="50" spans="1:18" ht="12.75">
      <c r="A50" s="98" t="s">
        <v>265</v>
      </c>
      <c r="B50" s="95"/>
      <c r="C50" s="102" t="s">
        <v>266</v>
      </c>
      <c r="D50" s="21"/>
      <c r="E50" s="7"/>
      <c r="F50" s="7"/>
      <c r="G50" s="7"/>
      <c r="H50" s="7"/>
      <c r="I50" s="7"/>
      <c r="J50" s="7"/>
      <c r="K50" s="7" t="s">
        <v>264</v>
      </c>
      <c r="L50" s="7"/>
      <c r="M50" s="7" t="s">
        <v>264</v>
      </c>
      <c r="N50" s="7"/>
      <c r="O50" s="7"/>
      <c r="P50" s="7"/>
      <c r="Q50" s="7"/>
      <c r="R50" s="22"/>
    </row>
    <row r="51" spans="1:18" ht="12.75">
      <c r="A51" s="98" t="s">
        <v>270</v>
      </c>
      <c r="B51" s="95"/>
      <c r="C51" s="102"/>
      <c r="D51" s="21" t="s">
        <v>264</v>
      </c>
      <c r="E51" s="7"/>
      <c r="F51" s="7"/>
      <c r="G51" s="7"/>
      <c r="H51" s="7" t="s">
        <v>264</v>
      </c>
      <c r="I51" s="7"/>
      <c r="J51" s="7"/>
      <c r="K51" s="7" t="s">
        <v>264</v>
      </c>
      <c r="L51" s="7"/>
      <c r="M51" s="7" t="s">
        <v>264</v>
      </c>
      <c r="N51" s="7"/>
      <c r="O51" s="7" t="s">
        <v>264</v>
      </c>
      <c r="P51" s="7" t="s">
        <v>264</v>
      </c>
      <c r="Q51" s="7"/>
      <c r="R51" s="22"/>
    </row>
    <row r="52" spans="1:18" ht="13.5" thickBot="1">
      <c r="A52" s="99" t="s">
        <v>298</v>
      </c>
      <c r="B52" s="100" t="s">
        <v>302</v>
      </c>
      <c r="C52" s="103"/>
      <c r="D52" s="24"/>
      <c r="E52" s="117"/>
      <c r="F52" s="117"/>
      <c r="G52" s="117" t="s">
        <v>264</v>
      </c>
      <c r="H52" s="117"/>
      <c r="I52" s="117" t="s">
        <v>264</v>
      </c>
      <c r="J52" s="117" t="s">
        <v>264</v>
      </c>
      <c r="K52" s="117" t="s">
        <v>264</v>
      </c>
      <c r="L52" s="117"/>
      <c r="M52" s="117"/>
      <c r="N52" s="117"/>
      <c r="O52" s="117"/>
      <c r="P52" s="117"/>
      <c r="Q52" s="117"/>
      <c r="R52" s="25"/>
    </row>
    <row r="53" spans="1:6" ht="12.75">
      <c r="A53" s="94"/>
      <c r="B53" s="94"/>
      <c r="C53" s="94"/>
      <c r="D53" s="94"/>
      <c r="E53" s="94"/>
      <c r="F53" s="94"/>
    </row>
    <row r="54" spans="1:6" ht="12.75">
      <c r="A54" s="94"/>
      <c r="B54" s="94"/>
      <c r="C54" s="94"/>
      <c r="D54" s="94"/>
      <c r="E54" s="94"/>
      <c r="F54" s="94"/>
    </row>
    <row r="55" spans="1:6" ht="12.75">
      <c r="A55" s="94"/>
      <c r="B55" s="94"/>
      <c r="C55" s="94"/>
      <c r="D55" s="94"/>
      <c r="E55" s="94"/>
      <c r="F55" s="94"/>
    </row>
    <row r="56" spans="1:6" ht="12.75">
      <c r="A56" s="94"/>
      <c r="B56" s="94"/>
      <c r="C56" s="94"/>
      <c r="D56" s="94"/>
      <c r="E56" s="94"/>
      <c r="F56" s="94"/>
    </row>
    <row r="57" spans="1:6" ht="12.75">
      <c r="A57" s="94"/>
      <c r="B57" s="94"/>
      <c r="C57" s="94"/>
      <c r="D57" s="94"/>
      <c r="E57" s="94"/>
      <c r="F57" s="94"/>
    </row>
    <row r="58" spans="1:6" ht="12.75">
      <c r="A58" s="94"/>
      <c r="B58" s="94"/>
      <c r="C58" s="94"/>
      <c r="D58" s="94"/>
      <c r="E58" s="94"/>
      <c r="F58" s="94"/>
    </row>
    <row r="59" spans="1:6" ht="12.75">
      <c r="A59" s="94"/>
      <c r="B59" s="94"/>
      <c r="C59" s="94"/>
      <c r="D59" s="94"/>
      <c r="E59" s="94"/>
      <c r="F59" s="94"/>
    </row>
    <row r="60" spans="1:6" ht="12.75">
      <c r="A60" s="94"/>
      <c r="B60" s="94"/>
      <c r="C60" s="94"/>
      <c r="D60" s="94"/>
      <c r="E60" s="94"/>
      <c r="F60" s="94"/>
    </row>
    <row r="61" spans="1:6" ht="12.75">
      <c r="A61" s="94"/>
      <c r="B61" s="94"/>
      <c r="C61" s="94"/>
      <c r="D61" s="94"/>
      <c r="E61" s="94"/>
      <c r="F61" s="94"/>
    </row>
    <row r="62" spans="1:6" ht="12.75">
      <c r="A62" s="94"/>
      <c r="B62" s="94"/>
      <c r="C62" s="94"/>
      <c r="D62" s="94"/>
      <c r="E62" s="94"/>
      <c r="F62" s="94"/>
    </row>
    <row r="63" spans="1:6" ht="12.75">
      <c r="A63" s="94"/>
      <c r="B63" s="94"/>
      <c r="C63" s="94"/>
      <c r="D63" s="94"/>
      <c r="E63" s="94"/>
      <c r="F63" s="94"/>
    </row>
    <row r="64" spans="1:6" ht="12.75">
      <c r="A64" s="94"/>
      <c r="B64" s="94"/>
      <c r="C64" s="94"/>
      <c r="D64" s="94"/>
      <c r="E64" s="94"/>
      <c r="F64" s="94"/>
    </row>
    <row r="65" spans="1:6" ht="12.75">
      <c r="A65" s="94"/>
      <c r="B65" s="94"/>
      <c r="C65" s="94"/>
      <c r="D65" s="94"/>
      <c r="E65" s="94"/>
      <c r="F65" s="94"/>
    </row>
    <row r="66" spans="1:6" ht="12.75">
      <c r="A66" s="94"/>
      <c r="B66" s="94"/>
      <c r="C66" s="94"/>
      <c r="D66" s="94"/>
      <c r="E66" s="94"/>
      <c r="F66" s="94"/>
    </row>
    <row r="67" spans="1:6" ht="12.75">
      <c r="A67" s="94"/>
      <c r="B67" s="94"/>
      <c r="C67" s="94"/>
      <c r="D67" s="94"/>
      <c r="E67" s="94"/>
      <c r="F67" s="94"/>
    </row>
    <row r="68" spans="1:6" ht="12.75">
      <c r="A68" s="94"/>
      <c r="B68" s="94"/>
      <c r="C68" s="94"/>
      <c r="D68" s="94"/>
      <c r="E68" s="94"/>
      <c r="F68" s="94"/>
    </row>
  </sheetData>
  <mergeCells count="7">
    <mergeCell ref="A1:R1"/>
    <mergeCell ref="D5:R5"/>
    <mergeCell ref="A43:C43"/>
    <mergeCell ref="A42:R42"/>
    <mergeCell ref="G43:R43"/>
    <mergeCell ref="A5:C5"/>
    <mergeCell ref="D3:R3"/>
  </mergeCells>
  <printOptions/>
  <pageMargins left="0.75" right="0.75" top="1" bottom="1" header="0.5" footer="0.5"/>
  <pageSetup horizontalDpi="300" verticalDpi="3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L29" sqref="L29"/>
    </sheetView>
  </sheetViews>
  <sheetFormatPr defaultColWidth="9.140625" defaultRowHeight="12.75"/>
  <cols>
    <col min="1" max="1" width="5.7109375" style="1" bestFit="1" customWidth="1"/>
    <col min="2" max="2" width="13.8515625" style="1" bestFit="1" customWidth="1"/>
    <col min="3" max="3" width="5.7109375" style="2" bestFit="1" customWidth="1"/>
    <col min="4" max="4" width="13.8515625" style="2" bestFit="1" customWidth="1"/>
    <col min="5" max="5" width="5.7109375" style="2" bestFit="1" customWidth="1"/>
    <col min="6" max="6" width="13.8515625" style="2" bestFit="1" customWidth="1"/>
    <col min="7" max="7" width="5.7109375" style="2" bestFit="1" customWidth="1"/>
    <col min="8" max="8" width="13.8515625" style="1" bestFit="1" customWidth="1"/>
    <col min="9" max="9" width="9.140625" style="1" customWidth="1"/>
    <col min="10" max="10" width="12.421875" style="1" bestFit="1" customWidth="1"/>
    <col min="11" max="16384" width="9.140625" style="1" customWidth="1"/>
  </cols>
  <sheetData>
    <row r="1" spans="1:8" ht="23.25">
      <c r="A1" s="314" t="s">
        <v>423</v>
      </c>
      <c r="B1" s="314"/>
      <c r="C1" s="314"/>
      <c r="D1" s="314"/>
      <c r="E1" s="314"/>
      <c r="F1" s="314"/>
      <c r="G1" s="314"/>
      <c r="H1" s="314"/>
    </row>
    <row r="2" ht="13.5" thickBot="1"/>
    <row r="3" spans="1:8" ht="13.5" thickBot="1">
      <c r="A3" s="315">
        <v>2006</v>
      </c>
      <c r="B3" s="316"/>
      <c r="C3" s="315">
        <v>2005</v>
      </c>
      <c r="D3" s="316"/>
      <c r="E3" s="315">
        <v>2004</v>
      </c>
      <c r="F3" s="316"/>
      <c r="G3" s="315">
        <v>2003</v>
      </c>
      <c r="H3" s="316"/>
    </row>
    <row r="4" spans="1:8" ht="13.5" thickBot="1">
      <c r="A4" s="179" t="s">
        <v>424</v>
      </c>
      <c r="B4" s="180" t="s">
        <v>425</v>
      </c>
      <c r="C4" s="179" t="s">
        <v>424</v>
      </c>
      <c r="D4" s="180" t="s">
        <v>425</v>
      </c>
      <c r="E4" s="179" t="s">
        <v>424</v>
      </c>
      <c r="F4" s="180" t="s">
        <v>425</v>
      </c>
      <c r="G4" s="179" t="s">
        <v>424</v>
      </c>
      <c r="H4" s="180" t="s">
        <v>425</v>
      </c>
    </row>
    <row r="5" spans="1:8" ht="12.75">
      <c r="A5" s="181">
        <v>401</v>
      </c>
      <c r="B5" s="182">
        <v>3514795</v>
      </c>
      <c r="C5" s="181">
        <v>401</v>
      </c>
      <c r="D5" s="182">
        <v>5506927</v>
      </c>
      <c r="E5" s="183">
        <v>401</v>
      </c>
      <c r="F5" s="184">
        <v>5599835</v>
      </c>
      <c r="G5" s="185">
        <v>401</v>
      </c>
      <c r="H5" s="182">
        <v>11217158</v>
      </c>
    </row>
    <row r="6" spans="1:8" ht="12.75">
      <c r="A6" s="186">
        <v>409</v>
      </c>
      <c r="B6" s="182">
        <v>2737692</v>
      </c>
      <c r="C6" s="186">
        <v>409</v>
      </c>
      <c r="D6" s="182">
        <v>3880671</v>
      </c>
      <c r="E6" s="186">
        <v>409</v>
      </c>
      <c r="F6" s="182">
        <v>3057635</v>
      </c>
      <c r="G6" s="187">
        <v>409</v>
      </c>
      <c r="H6" s="182">
        <v>2965129</v>
      </c>
    </row>
    <row r="7" spans="1:8" ht="12.75">
      <c r="A7" s="186">
        <v>411</v>
      </c>
      <c r="B7" s="182">
        <v>3809144</v>
      </c>
      <c r="C7" s="186">
        <v>411</v>
      </c>
      <c r="D7" s="182">
        <v>8238932</v>
      </c>
      <c r="E7" s="186">
        <v>411</v>
      </c>
      <c r="F7" s="182">
        <v>8129514</v>
      </c>
      <c r="G7" s="187">
        <v>411</v>
      </c>
      <c r="H7" s="182">
        <v>5274130</v>
      </c>
    </row>
    <row r="8" spans="1:8" ht="12.75">
      <c r="A8" s="186">
        <v>416</v>
      </c>
      <c r="B8" s="182">
        <v>1572225</v>
      </c>
      <c r="C8" s="186">
        <v>416</v>
      </c>
      <c r="D8" s="182">
        <v>2728961</v>
      </c>
      <c r="E8" s="186">
        <v>416</v>
      </c>
      <c r="F8" s="182">
        <v>2457283</v>
      </c>
      <c r="G8" s="187">
        <v>416</v>
      </c>
      <c r="H8" s="182">
        <v>1618168</v>
      </c>
    </row>
    <row r="9" spans="1:8" ht="12.75">
      <c r="A9" s="186">
        <v>520</v>
      </c>
      <c r="B9" s="182">
        <v>2580483</v>
      </c>
      <c r="C9" s="186">
        <v>435</v>
      </c>
      <c r="D9" s="182">
        <v>1271205</v>
      </c>
      <c r="E9" s="186">
        <v>435</v>
      </c>
      <c r="F9" s="182">
        <v>1044998</v>
      </c>
      <c r="G9" s="187">
        <v>435</v>
      </c>
      <c r="H9" s="182">
        <v>968462</v>
      </c>
    </row>
    <row r="10" spans="1:8" ht="12.75">
      <c r="A10" s="186">
        <v>521</v>
      </c>
      <c r="B10" s="182">
        <v>2267101</v>
      </c>
      <c r="C10" s="186">
        <v>520</v>
      </c>
      <c r="D10" s="182">
        <v>3520053</v>
      </c>
      <c r="E10" s="186">
        <v>502</v>
      </c>
      <c r="F10" s="182">
        <v>6907869</v>
      </c>
      <c r="G10" s="187">
        <v>502</v>
      </c>
      <c r="H10" s="182">
        <v>7682132</v>
      </c>
    </row>
    <row r="11" spans="1:8" ht="12.75">
      <c r="A11" s="186">
        <v>929</v>
      </c>
      <c r="B11" s="182">
        <v>408870</v>
      </c>
      <c r="C11" s="186">
        <v>521</v>
      </c>
      <c r="D11" s="182">
        <v>3854635</v>
      </c>
      <c r="E11" s="186">
        <v>503</v>
      </c>
      <c r="F11" s="182">
        <v>4717382</v>
      </c>
      <c r="G11" s="187">
        <v>503</v>
      </c>
      <c r="H11" s="182">
        <v>4905836</v>
      </c>
    </row>
    <row r="12" spans="1:8" ht="12.75">
      <c r="A12" s="186">
        <v>1205</v>
      </c>
      <c r="B12" s="182">
        <v>4608265</v>
      </c>
      <c r="C12" s="186">
        <v>929</v>
      </c>
      <c r="D12" s="182">
        <v>268473</v>
      </c>
      <c r="E12" s="186">
        <v>520</v>
      </c>
      <c r="F12" s="182">
        <v>9853425</v>
      </c>
      <c r="G12" s="187">
        <v>520</v>
      </c>
      <c r="H12" s="182">
        <v>9428831</v>
      </c>
    </row>
    <row r="13" spans="1:8" ht="12.75">
      <c r="A13" s="186">
        <v>2309</v>
      </c>
      <c r="B13" s="182">
        <v>3176853</v>
      </c>
      <c r="C13" s="186">
        <v>1205</v>
      </c>
      <c r="D13" s="182">
        <v>6359446</v>
      </c>
      <c r="E13" s="186">
        <v>521</v>
      </c>
      <c r="F13" s="182">
        <v>3004342</v>
      </c>
      <c r="G13" s="187">
        <v>521</v>
      </c>
      <c r="H13" s="182">
        <v>4036015</v>
      </c>
    </row>
    <row r="14" spans="1:8" ht="12.75">
      <c r="A14" s="186" t="s">
        <v>419</v>
      </c>
      <c r="B14" s="182">
        <v>3868847</v>
      </c>
      <c r="C14" s="186">
        <v>2309</v>
      </c>
      <c r="D14" s="182">
        <v>4521319</v>
      </c>
      <c r="E14" s="186">
        <v>530</v>
      </c>
      <c r="F14" s="182">
        <v>1864529</v>
      </c>
      <c r="G14" s="187">
        <v>530</v>
      </c>
      <c r="H14" s="182">
        <v>1381994</v>
      </c>
    </row>
    <row r="15" spans="1:8" ht="12.75">
      <c r="A15" s="186" t="s">
        <v>420</v>
      </c>
      <c r="B15" s="182">
        <v>958141</v>
      </c>
      <c r="C15" s="186" t="s">
        <v>419</v>
      </c>
      <c r="D15" s="182">
        <v>8075222</v>
      </c>
      <c r="E15" s="186">
        <v>540</v>
      </c>
      <c r="F15" s="182">
        <v>1078290</v>
      </c>
      <c r="G15" s="187">
        <v>602</v>
      </c>
      <c r="H15" s="182">
        <v>895421</v>
      </c>
    </row>
    <row r="16" spans="1:8" ht="12.75">
      <c r="A16" s="186" t="s">
        <v>421</v>
      </c>
      <c r="B16" s="182">
        <v>3433698</v>
      </c>
      <c r="C16" s="186" t="s">
        <v>420</v>
      </c>
      <c r="D16" s="182">
        <v>2608536</v>
      </c>
      <c r="E16" s="186">
        <v>541</v>
      </c>
      <c r="F16" s="182">
        <v>363237</v>
      </c>
      <c r="G16" s="187">
        <v>1205</v>
      </c>
      <c r="H16" s="182">
        <v>4104619</v>
      </c>
    </row>
    <row r="17" spans="1:8" ht="12.75">
      <c r="A17" s="186" t="s">
        <v>422</v>
      </c>
      <c r="B17" s="182">
        <v>3980476</v>
      </c>
      <c r="C17" s="186" t="s">
        <v>421</v>
      </c>
      <c r="D17" s="182">
        <v>2151249</v>
      </c>
      <c r="E17" s="186">
        <v>550</v>
      </c>
      <c r="F17" s="182">
        <v>1458112</v>
      </c>
      <c r="G17" s="187">
        <v>2309</v>
      </c>
      <c r="H17" s="182">
        <v>3510013</v>
      </c>
    </row>
    <row r="18" spans="1:8" ht="12.75">
      <c r="A18" s="186" t="s">
        <v>418</v>
      </c>
      <c r="B18" s="182">
        <v>1357114</v>
      </c>
      <c r="C18" s="186" t="s">
        <v>422</v>
      </c>
      <c r="D18" s="182">
        <v>4341539</v>
      </c>
      <c r="E18" s="186">
        <v>602</v>
      </c>
      <c r="F18" s="182">
        <v>1308</v>
      </c>
      <c r="G18" s="187" t="s">
        <v>419</v>
      </c>
      <c r="H18" s="182">
        <v>5282218</v>
      </c>
    </row>
    <row r="19" spans="1:8" ht="12.75">
      <c r="A19" s="186" t="s">
        <v>426</v>
      </c>
      <c r="B19" s="182">
        <v>990875</v>
      </c>
      <c r="C19" s="186" t="s">
        <v>418</v>
      </c>
      <c r="D19" s="182">
        <v>2137312</v>
      </c>
      <c r="E19" s="186">
        <v>609</v>
      </c>
      <c r="F19" s="182">
        <v>2455911</v>
      </c>
      <c r="G19" s="187" t="s">
        <v>420</v>
      </c>
      <c r="H19" s="182">
        <v>3349746</v>
      </c>
    </row>
    <row r="20" spans="1:8" ht="12.75">
      <c r="A20" s="186" t="s">
        <v>427</v>
      </c>
      <c r="B20" s="182">
        <v>52452</v>
      </c>
      <c r="C20" s="186" t="s">
        <v>426</v>
      </c>
      <c r="D20" s="188">
        <v>814871</v>
      </c>
      <c r="E20" s="186">
        <v>933</v>
      </c>
      <c r="F20" s="182">
        <v>560710</v>
      </c>
      <c r="G20" s="187" t="s">
        <v>418</v>
      </c>
      <c r="H20" s="182">
        <v>1539298</v>
      </c>
    </row>
    <row r="21" spans="1:9" ht="12.75">
      <c r="A21" s="43"/>
      <c r="B21" s="188"/>
      <c r="C21" s="186" t="s">
        <v>427</v>
      </c>
      <c r="D21" s="188">
        <v>59243</v>
      </c>
      <c r="E21" s="186">
        <v>1205</v>
      </c>
      <c r="F21" s="182">
        <v>3928122</v>
      </c>
      <c r="G21" s="187" t="s">
        <v>426</v>
      </c>
      <c r="H21" s="188">
        <v>986553</v>
      </c>
      <c r="I21" s="177"/>
    </row>
    <row r="22" spans="1:8" ht="12.75">
      <c r="A22" s="43"/>
      <c r="B22" s="188"/>
      <c r="C22" s="21"/>
      <c r="D22" s="188"/>
      <c r="E22" s="186">
        <v>2309</v>
      </c>
      <c r="F22" s="182">
        <v>6208745</v>
      </c>
      <c r="G22" s="187" t="s">
        <v>427</v>
      </c>
      <c r="H22" s="188">
        <v>108156</v>
      </c>
    </row>
    <row r="23" spans="1:8" ht="12.75">
      <c r="A23" s="43"/>
      <c r="B23" s="188"/>
      <c r="C23" s="21"/>
      <c r="D23" s="188"/>
      <c r="E23" s="186" t="s">
        <v>419</v>
      </c>
      <c r="F23" s="189">
        <v>7642449</v>
      </c>
      <c r="G23" s="9"/>
      <c r="H23" s="188"/>
    </row>
    <row r="24" spans="1:8" ht="12.75">
      <c r="A24" s="43"/>
      <c r="B24" s="188"/>
      <c r="C24" s="21"/>
      <c r="D24" s="188"/>
      <c r="E24" s="186" t="s">
        <v>420</v>
      </c>
      <c r="F24" s="189">
        <v>837077</v>
      </c>
      <c r="G24" s="9"/>
      <c r="H24" s="188"/>
    </row>
    <row r="25" spans="1:8" ht="12.75">
      <c r="A25" s="43"/>
      <c r="B25" s="188"/>
      <c r="C25" s="21"/>
      <c r="D25" s="188"/>
      <c r="E25" s="186" t="s">
        <v>422</v>
      </c>
      <c r="F25" s="189">
        <v>1195281</v>
      </c>
      <c r="G25" s="9"/>
      <c r="H25" s="188"/>
    </row>
    <row r="26" spans="1:8" ht="12.75">
      <c r="A26" s="43"/>
      <c r="B26" s="188"/>
      <c r="C26" s="21"/>
      <c r="D26" s="188"/>
      <c r="E26" s="186" t="s">
        <v>418</v>
      </c>
      <c r="F26" s="189">
        <v>2269122</v>
      </c>
      <c r="G26" s="9"/>
      <c r="H26" s="188"/>
    </row>
    <row r="27" spans="1:8" ht="12.75">
      <c r="A27" s="43"/>
      <c r="B27" s="188"/>
      <c r="C27" s="21"/>
      <c r="D27" s="188"/>
      <c r="E27" s="186" t="s">
        <v>426</v>
      </c>
      <c r="F27" s="189">
        <v>1035567</v>
      </c>
      <c r="G27" s="9"/>
      <c r="H27" s="188"/>
    </row>
    <row r="28" spans="1:8" ht="13.5" thickBot="1">
      <c r="A28" s="190"/>
      <c r="B28" s="191"/>
      <c r="C28" s="192"/>
      <c r="D28" s="191"/>
      <c r="E28" s="193" t="s">
        <v>427</v>
      </c>
      <c r="F28" s="194">
        <v>89196</v>
      </c>
      <c r="G28" s="195"/>
      <c r="H28" s="191"/>
    </row>
    <row r="29" spans="1:8" ht="13.5" thickBot="1">
      <c r="A29" s="196" t="s">
        <v>428</v>
      </c>
      <c r="B29" s="197">
        <f>SUM(B5:B28)</f>
        <v>39317031</v>
      </c>
      <c r="C29" s="198" t="s">
        <v>428</v>
      </c>
      <c r="D29" s="310">
        <f>SUM(D5:D28)</f>
        <v>60338594</v>
      </c>
      <c r="E29" s="198" t="s">
        <v>428</v>
      </c>
      <c r="F29" s="199">
        <f>SUM(F5:F28)</f>
        <v>75759939</v>
      </c>
      <c r="G29" s="200" t="s">
        <v>428</v>
      </c>
      <c r="H29" s="199">
        <f>SUM(H5:H28)</f>
        <v>69253879</v>
      </c>
    </row>
    <row r="30" spans="2:8" ht="12.75">
      <c r="B30" s="311" t="s">
        <v>1127</v>
      </c>
      <c r="D30" s="311" t="s">
        <v>1127</v>
      </c>
      <c r="F30" s="311" t="s">
        <v>1127</v>
      </c>
      <c r="G30" s="178"/>
      <c r="H30" s="311" t="s">
        <v>1127</v>
      </c>
    </row>
    <row r="31" spans="2:8" ht="13.5" thickBot="1">
      <c r="B31" s="312">
        <f>B6+B8+B12+B13+B14+B15+B16+(B19+B20)*0.531846121</f>
        <v>20910610.417884566</v>
      </c>
      <c r="D31" s="312">
        <f>D6+D8+D13+D14+D15+D16+D17+(D20+D21)*0.5099751</f>
        <v>30771180.3745614</v>
      </c>
      <c r="F31" s="312">
        <f>F6+F8+F21+F22+F23+F24+(F27+F28)*0.3233236</f>
        <v>24494973.4223068</v>
      </c>
      <c r="H31" s="312">
        <f>H6+H8+H16+H17+H18+H19+H15+(H21+H22)*0.3187438</f>
        <v>22074245.7065542</v>
      </c>
    </row>
    <row r="32" spans="2:8" ht="12.75">
      <c r="B32" s="311" t="s">
        <v>412</v>
      </c>
      <c r="D32" s="311" t="s">
        <v>412</v>
      </c>
      <c r="F32" s="311" t="s">
        <v>412</v>
      </c>
      <c r="G32" s="178"/>
      <c r="H32" s="311" t="s">
        <v>412</v>
      </c>
    </row>
    <row r="33" spans="2:8" ht="13.5" thickBot="1">
      <c r="B33" s="312">
        <f>B5+B7+B17+(B19+B20)*0.295357225</f>
        <v>11612569.167487575</v>
      </c>
      <c r="D33" s="312">
        <f>D5+D7+D9+D18+(D20+D21)*0.325549</f>
        <v>19643169.938586</v>
      </c>
      <c r="F33" s="312">
        <f>F5+F7+F9+F10+F11+F25+(F27+F28)*0.3697302</f>
        <v>28010737.8489426</v>
      </c>
      <c r="H33" s="312">
        <f>H5+H7+H9+H10+H11+(H21+H22)*0.4408463</f>
        <v>30530316.4122267</v>
      </c>
    </row>
    <row r="34" spans="2:8" ht="12.75">
      <c r="B34" s="311" t="s">
        <v>413</v>
      </c>
      <c r="D34" s="311" t="s">
        <v>413</v>
      </c>
      <c r="F34" s="311" t="s">
        <v>413</v>
      </c>
      <c r="H34" s="311" t="s">
        <v>413</v>
      </c>
    </row>
    <row r="35" spans="2:10" ht="13.5" thickBot="1">
      <c r="B35" s="312">
        <f>B9+B10+B11+B18+(B19+B20)*0.172796654</f>
        <v>6793851.414627858</v>
      </c>
      <c r="D35" s="312">
        <f>D19+D12+D11+D10+(D20+D21)*0.1644759</f>
        <v>9924243.6868526</v>
      </c>
      <c r="F35" s="312">
        <f>F12+F13+F14+F15+F16+F17+F18+F19+F20+F26+(F27+F28)*0.3069462</f>
        <v>23254227.7287506</v>
      </c>
      <c r="H35" s="312">
        <f>H12+H13+H14+H20+(H21+H22)*0.2404099</f>
        <v>16649316.8812191</v>
      </c>
      <c r="J35" s="309"/>
    </row>
    <row r="36" spans="6:7" ht="12.75">
      <c r="F36" s="308"/>
      <c r="G36" s="178"/>
    </row>
    <row r="37" ht="12.75">
      <c r="B37" s="309"/>
    </row>
    <row r="40" spans="3:4" ht="12.75">
      <c r="C40" s="178"/>
      <c r="D40" s="178"/>
    </row>
    <row r="42" ht="12.75">
      <c r="G42" s="178"/>
    </row>
  </sheetData>
  <mergeCells count="5">
    <mergeCell ref="A1:H1"/>
    <mergeCell ref="A3:B3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5" sqref="I15"/>
    </sheetView>
  </sheetViews>
  <sheetFormatPr defaultColWidth="9.140625" defaultRowHeight="12.75"/>
  <cols>
    <col min="1" max="1" width="35.57421875" style="0" bestFit="1" customWidth="1"/>
    <col min="2" max="2" width="11.57421875" style="0" bestFit="1" customWidth="1"/>
  </cols>
  <sheetData>
    <row r="1" spans="1:3" ht="12.75">
      <c r="A1" s="205" t="s">
        <v>868</v>
      </c>
      <c r="B1" s="206">
        <f>B2+'Grades produced last years'!D31/1000</f>
        <v>40665.8553745614</v>
      </c>
      <c r="C1" s="207" t="s">
        <v>432</v>
      </c>
    </row>
    <row r="2" spans="1:3" ht="13.5" thickBot="1">
      <c r="A2" s="208" t="s">
        <v>1129</v>
      </c>
      <c r="B2" s="209">
        <f>'Losses Anderson line (detail)'!E2</f>
        <v>9894.675</v>
      </c>
      <c r="C2" s="210" t="s">
        <v>432</v>
      </c>
    </row>
    <row r="3" spans="1:3" ht="41.25" customHeight="1" thickBot="1">
      <c r="A3" s="300" t="s">
        <v>435</v>
      </c>
      <c r="B3" s="301" t="s">
        <v>866</v>
      </c>
      <c r="C3" s="302" t="s">
        <v>439</v>
      </c>
    </row>
    <row r="4" spans="1:7" ht="12.75">
      <c r="A4" s="304" t="s">
        <v>1088</v>
      </c>
      <c r="B4" s="305">
        <v>2630.2875000000004</v>
      </c>
      <c r="C4" s="306">
        <v>0.2658285896201745</v>
      </c>
      <c r="E4" s="317" t="s">
        <v>867</v>
      </c>
      <c r="F4" s="317"/>
      <c r="G4" s="317"/>
    </row>
    <row r="5" spans="1:3" ht="12.75">
      <c r="A5" s="223" t="s">
        <v>876</v>
      </c>
      <c r="B5" s="224">
        <v>1383.85</v>
      </c>
      <c r="C5" s="225">
        <v>0.1398580549639073</v>
      </c>
    </row>
    <row r="6" spans="1:3" ht="12.75">
      <c r="A6" s="215" t="s">
        <v>1053</v>
      </c>
      <c r="B6" s="216">
        <v>861.1625</v>
      </c>
      <c r="C6" s="217">
        <v>0.08703292427492566</v>
      </c>
    </row>
    <row r="7" spans="1:3" ht="12.75">
      <c r="A7" s="215" t="s">
        <v>479</v>
      </c>
      <c r="B7" s="216">
        <v>657.5625</v>
      </c>
      <c r="C7" s="217">
        <v>0.06645619992571762</v>
      </c>
    </row>
    <row r="8" spans="1:3" ht="12.75">
      <c r="A8" s="215" t="s">
        <v>1073</v>
      </c>
      <c r="B8" s="216">
        <v>569.925</v>
      </c>
      <c r="C8" s="217">
        <v>0.05759916318625929</v>
      </c>
    </row>
    <row r="9" spans="1:7" ht="12.75">
      <c r="A9" s="223" t="s">
        <v>997</v>
      </c>
      <c r="B9" s="224">
        <v>412.375</v>
      </c>
      <c r="C9" s="225">
        <v>0.04167645728636867</v>
      </c>
      <c r="D9" s="307" t="s">
        <v>1126</v>
      </c>
      <c r="E9" s="307"/>
      <c r="F9" s="307"/>
      <c r="G9" s="307"/>
    </row>
    <row r="10" spans="1:3" ht="12.75">
      <c r="A10" s="215" t="s">
        <v>973</v>
      </c>
      <c r="B10" s="216">
        <v>406.3875</v>
      </c>
      <c r="C10" s="217">
        <v>0.041071333823495974</v>
      </c>
    </row>
    <row r="11" spans="1:3" ht="12.75">
      <c r="A11" s="215" t="s">
        <v>1019</v>
      </c>
      <c r="B11" s="216">
        <v>314.45</v>
      </c>
      <c r="C11" s="217">
        <v>0.03177971989984512</v>
      </c>
    </row>
    <row r="12" spans="1:3" ht="12.75">
      <c r="A12" s="223" t="s">
        <v>803</v>
      </c>
      <c r="B12" s="224">
        <v>282.7</v>
      </c>
      <c r="C12" s="225">
        <v>0.02857092324912137</v>
      </c>
    </row>
    <row r="13" spans="1:3" ht="12.75">
      <c r="A13" s="215" t="s">
        <v>947</v>
      </c>
      <c r="B13" s="216">
        <v>280.35</v>
      </c>
      <c r="C13" s="217">
        <v>0.02833342176473709</v>
      </c>
    </row>
    <row r="14" spans="1:3" ht="12.75">
      <c r="A14" s="215" t="s">
        <v>1038</v>
      </c>
      <c r="B14" s="216">
        <v>279.125</v>
      </c>
      <c r="C14" s="217">
        <v>0.028209617799472952</v>
      </c>
    </row>
    <row r="15" spans="1:3" ht="12.75">
      <c r="A15" s="215" t="s">
        <v>963</v>
      </c>
      <c r="B15" s="216">
        <v>225.85</v>
      </c>
      <c r="C15" s="217">
        <v>0.022825408616250664</v>
      </c>
    </row>
    <row r="16" spans="1:3" ht="12.75">
      <c r="A16" s="215" t="s">
        <v>1114</v>
      </c>
      <c r="B16" s="216">
        <v>185.95</v>
      </c>
      <c r="C16" s="217">
        <v>0.018792936604789954</v>
      </c>
    </row>
    <row r="17" spans="1:3" ht="12.75">
      <c r="A17" s="223" t="s">
        <v>1043</v>
      </c>
      <c r="B17" s="224">
        <v>162.1</v>
      </c>
      <c r="C17" s="225">
        <v>0.016382549199443135</v>
      </c>
    </row>
    <row r="18" spans="1:3" ht="12.75">
      <c r="A18" s="215" t="s">
        <v>1115</v>
      </c>
      <c r="B18" s="216">
        <v>147.1625</v>
      </c>
      <c r="C18" s="217">
        <v>0.014872898806681372</v>
      </c>
    </row>
    <row r="19" spans="1:3" ht="12.75">
      <c r="A19" s="215" t="s">
        <v>869</v>
      </c>
      <c r="B19" s="216">
        <v>140.725</v>
      </c>
      <c r="C19" s="217">
        <v>0.014222296336160616</v>
      </c>
    </row>
    <row r="20" spans="1:3" ht="12.75">
      <c r="A20" s="223" t="s">
        <v>452</v>
      </c>
      <c r="B20" s="224">
        <v>137.2625</v>
      </c>
      <c r="C20" s="225">
        <v>0.013872360638424206</v>
      </c>
    </row>
    <row r="21" spans="1:3" ht="12.75">
      <c r="A21" s="215" t="s">
        <v>940</v>
      </c>
      <c r="B21" s="216">
        <v>135.1</v>
      </c>
      <c r="C21" s="217">
        <v>0.013653808740559948</v>
      </c>
    </row>
    <row r="22" spans="1:3" ht="12.75">
      <c r="A22" s="215" t="s">
        <v>689</v>
      </c>
      <c r="B22" s="216">
        <v>109.55</v>
      </c>
      <c r="C22" s="217">
        <v>0.011071611750764931</v>
      </c>
    </row>
    <row r="23" spans="1:3" ht="12.75">
      <c r="A23" s="215" t="s">
        <v>930</v>
      </c>
      <c r="B23" s="216">
        <v>99.7375</v>
      </c>
      <c r="C23" s="217">
        <v>0.010079916722883773</v>
      </c>
    </row>
    <row r="24" spans="1:3" ht="12.75">
      <c r="A24" s="215" t="s">
        <v>1066</v>
      </c>
      <c r="B24" s="216">
        <v>90.1625</v>
      </c>
      <c r="C24" s="217">
        <v>0.009112224504594642</v>
      </c>
    </row>
    <row r="25" spans="1:3" ht="12.75">
      <c r="A25" s="215" t="s">
        <v>1125</v>
      </c>
      <c r="B25" s="216">
        <v>78.5625</v>
      </c>
      <c r="C25" s="217">
        <v>0.007939876751889275</v>
      </c>
    </row>
    <row r="26" spans="1:3" ht="12.75">
      <c r="A26" s="215" t="s">
        <v>993</v>
      </c>
      <c r="B26" s="216">
        <v>56.8625</v>
      </c>
      <c r="C26" s="217">
        <v>0.0057467779386387126</v>
      </c>
    </row>
    <row r="27" spans="1:3" ht="12.75">
      <c r="A27" s="215" t="s">
        <v>956</v>
      </c>
      <c r="B27" s="216">
        <v>56.7</v>
      </c>
      <c r="C27" s="217">
        <v>0.005730354963654693</v>
      </c>
    </row>
    <row r="28" spans="1:3" ht="12.75">
      <c r="A28" s="215" t="s">
        <v>879</v>
      </c>
      <c r="B28" s="216">
        <v>47.65</v>
      </c>
      <c r="C28" s="217">
        <v>0.004815721587621625</v>
      </c>
    </row>
    <row r="29" spans="1:3" ht="12.75">
      <c r="A29" s="215" t="s">
        <v>1120</v>
      </c>
      <c r="B29" s="216">
        <v>45.9375</v>
      </c>
      <c r="C29" s="217">
        <v>0.0046426486974054226</v>
      </c>
    </row>
    <row r="30" spans="1:3" ht="12.75">
      <c r="A30" s="215" t="s">
        <v>531</v>
      </c>
      <c r="B30" s="216">
        <v>39.375</v>
      </c>
      <c r="C30" s="217">
        <v>0.003979413169204648</v>
      </c>
    </row>
    <row r="31" spans="1:3" ht="12.75">
      <c r="A31" s="215" t="s">
        <v>1017</v>
      </c>
      <c r="B31" s="216">
        <v>23</v>
      </c>
      <c r="C31" s="217">
        <v>0.002324482613122715</v>
      </c>
    </row>
    <row r="32" spans="1:3" ht="12.75">
      <c r="A32" s="215" t="s">
        <v>1045</v>
      </c>
      <c r="B32" s="216">
        <v>19.3875</v>
      </c>
      <c r="C32" s="217">
        <v>0.001959387246170289</v>
      </c>
    </row>
    <row r="33" spans="1:3" ht="12.75">
      <c r="A33" s="223" t="s">
        <v>922</v>
      </c>
      <c r="B33" s="224">
        <v>8.375</v>
      </c>
      <c r="C33" s="225">
        <v>0.0008464148645609886</v>
      </c>
    </row>
    <row r="34" spans="1:3" ht="13.5" thickBot="1">
      <c r="A34" s="218" t="s">
        <v>928</v>
      </c>
      <c r="B34" s="219">
        <v>7.05</v>
      </c>
      <c r="C34" s="220">
        <v>0.0007125044531528322</v>
      </c>
    </row>
    <row r="35" ht="13.5" thickBot="1">
      <c r="C35" s="303">
        <f>SUM(C4:C34)</f>
        <v>0.9999999999999999</v>
      </c>
    </row>
  </sheetData>
  <mergeCells count="1">
    <mergeCell ref="E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0"/>
  <sheetViews>
    <sheetView workbookViewId="0" topLeftCell="A1">
      <selection activeCell="I338" sqref="I338"/>
    </sheetView>
  </sheetViews>
  <sheetFormatPr defaultColWidth="9.140625" defaultRowHeight="12.75"/>
  <cols>
    <col min="1" max="1" width="11.28125" style="298" bestFit="1" customWidth="1"/>
    <col min="2" max="2" width="35.57421875" style="298" bestFit="1" customWidth="1"/>
    <col min="3" max="3" width="10.421875" style="298" bestFit="1" customWidth="1"/>
    <col min="4" max="4" width="44.421875" style="298" customWidth="1"/>
    <col min="5" max="5" width="13.28125" style="298" customWidth="1"/>
    <col min="6" max="6" width="13.00390625" style="298" customWidth="1"/>
    <col min="7" max="16384" width="9.140625" style="298" customWidth="1"/>
  </cols>
  <sheetData>
    <row r="1" spans="1:6" s="238" customFormat="1" ht="15" customHeight="1">
      <c r="A1" s="227"/>
      <c r="B1" s="228" t="s">
        <v>868</v>
      </c>
      <c r="C1" s="229">
        <v>30000</v>
      </c>
      <c r="D1" s="230" t="s">
        <v>432</v>
      </c>
      <c r="E1" s="231" t="s">
        <v>433</v>
      </c>
      <c r="F1" s="237"/>
    </row>
    <row r="2" spans="1:6" s="238" customFormat="1" ht="15" customHeight="1" thickBot="1">
      <c r="A2" s="239"/>
      <c r="B2" s="240"/>
      <c r="C2" s="241"/>
      <c r="D2" s="242"/>
      <c r="E2" s="243">
        <f>SUM(C4:C540)</f>
        <v>9894.675</v>
      </c>
      <c r="F2" s="242" t="s">
        <v>432</v>
      </c>
    </row>
    <row r="3" spans="1:6" s="238" customFormat="1" ht="48" thickBot="1">
      <c r="A3" s="292" t="s">
        <v>434</v>
      </c>
      <c r="B3" s="293" t="s">
        <v>435</v>
      </c>
      <c r="C3" s="294" t="s">
        <v>436</v>
      </c>
      <c r="D3" s="295" t="s">
        <v>437</v>
      </c>
      <c r="E3" s="294" t="s">
        <v>438</v>
      </c>
      <c r="F3" s="296" t="s">
        <v>439</v>
      </c>
    </row>
    <row r="4" spans="1:6" s="238" customFormat="1" ht="15" customHeight="1">
      <c r="A4" s="247" t="s">
        <v>620</v>
      </c>
      <c r="B4" s="248" t="s">
        <v>869</v>
      </c>
      <c r="C4" s="249">
        <v>2</v>
      </c>
      <c r="D4" s="250" t="s">
        <v>870</v>
      </c>
      <c r="E4" s="251">
        <f>SUM(C4:C17)</f>
        <v>140.72500000000002</v>
      </c>
      <c r="F4" s="252">
        <f>E4/$E$2</f>
        <v>0.014222296336160616</v>
      </c>
    </row>
    <row r="5" spans="1:6" s="238" customFormat="1" ht="15" customHeight="1">
      <c r="A5" s="265" t="s">
        <v>754</v>
      </c>
      <c r="B5" s="266" t="s">
        <v>869</v>
      </c>
      <c r="C5" s="267">
        <v>2.4</v>
      </c>
      <c r="D5" s="268" t="s">
        <v>871</v>
      </c>
      <c r="E5" s="269"/>
      <c r="F5" s="270"/>
    </row>
    <row r="6" spans="1:6" s="238" customFormat="1" ht="15" customHeight="1">
      <c r="A6" s="265" t="s">
        <v>754</v>
      </c>
      <c r="B6" s="266" t="s">
        <v>869</v>
      </c>
      <c r="C6" s="267">
        <v>2.4</v>
      </c>
      <c r="D6" s="268" t="s">
        <v>871</v>
      </c>
      <c r="E6" s="269"/>
      <c r="F6" s="270"/>
    </row>
    <row r="7" spans="1:6" s="238" customFormat="1" ht="15" customHeight="1">
      <c r="A7" s="265" t="s">
        <v>495</v>
      </c>
      <c r="B7" s="266" t="s">
        <v>869</v>
      </c>
      <c r="C7" s="267">
        <v>2.6</v>
      </c>
      <c r="D7" s="268" t="s">
        <v>872</v>
      </c>
      <c r="E7" s="269"/>
      <c r="F7" s="270"/>
    </row>
    <row r="8" spans="1:6" s="238" customFormat="1" ht="15" customHeight="1">
      <c r="A8" s="265" t="s">
        <v>508</v>
      </c>
      <c r="B8" s="266" t="s">
        <v>869</v>
      </c>
      <c r="C8" s="267">
        <v>4.9</v>
      </c>
      <c r="D8" s="268" t="s">
        <v>873</v>
      </c>
      <c r="E8" s="269"/>
      <c r="F8" s="270"/>
    </row>
    <row r="9" spans="1:6" s="238" customFormat="1" ht="15" customHeight="1">
      <c r="A9" s="265" t="s">
        <v>509</v>
      </c>
      <c r="B9" s="266" t="s">
        <v>869</v>
      </c>
      <c r="C9" s="267">
        <v>5.9</v>
      </c>
      <c r="D9" s="268" t="s">
        <v>873</v>
      </c>
      <c r="E9" s="269"/>
      <c r="F9" s="270"/>
    </row>
    <row r="10" spans="1:6" s="238" customFormat="1" ht="15" customHeight="1">
      <c r="A10" s="265" t="s">
        <v>510</v>
      </c>
      <c r="B10" s="266" t="s">
        <v>869</v>
      </c>
      <c r="C10" s="267">
        <v>8.1</v>
      </c>
      <c r="D10" s="268" t="s">
        <v>873</v>
      </c>
      <c r="E10" s="269"/>
      <c r="F10" s="270"/>
    </row>
    <row r="11" spans="1:6" s="238" customFormat="1" ht="15" customHeight="1">
      <c r="A11" s="265" t="s">
        <v>506</v>
      </c>
      <c r="B11" s="266" t="s">
        <v>869</v>
      </c>
      <c r="C11" s="267">
        <v>9.35</v>
      </c>
      <c r="D11" s="268" t="s">
        <v>873</v>
      </c>
      <c r="E11" s="269"/>
      <c r="F11" s="270"/>
    </row>
    <row r="12" spans="1:6" s="238" customFormat="1" ht="15" customHeight="1">
      <c r="A12" s="265" t="s">
        <v>511</v>
      </c>
      <c r="B12" s="266" t="s">
        <v>869</v>
      </c>
      <c r="C12" s="267">
        <v>12.4</v>
      </c>
      <c r="D12" s="268" t="s">
        <v>873</v>
      </c>
      <c r="E12" s="269"/>
      <c r="F12" s="270"/>
    </row>
    <row r="13" spans="1:6" s="238" customFormat="1" ht="15" customHeight="1">
      <c r="A13" s="265" t="s">
        <v>512</v>
      </c>
      <c r="B13" s="266" t="s">
        <v>869</v>
      </c>
      <c r="C13" s="267">
        <v>14.15</v>
      </c>
      <c r="D13" s="268" t="s">
        <v>873</v>
      </c>
      <c r="E13" s="269"/>
      <c r="F13" s="270"/>
    </row>
    <row r="14" spans="1:6" s="238" customFormat="1" ht="15" customHeight="1">
      <c r="A14" s="265" t="s">
        <v>524</v>
      </c>
      <c r="B14" s="266" t="s">
        <v>869</v>
      </c>
      <c r="C14" s="267">
        <v>17.1</v>
      </c>
      <c r="D14" s="268" t="s">
        <v>873</v>
      </c>
      <c r="E14" s="269"/>
      <c r="F14" s="270"/>
    </row>
    <row r="15" spans="1:6" s="238" customFormat="1" ht="15" customHeight="1">
      <c r="A15" s="265" t="s">
        <v>513</v>
      </c>
      <c r="B15" s="266" t="s">
        <v>869</v>
      </c>
      <c r="C15" s="267">
        <v>17.2</v>
      </c>
      <c r="D15" s="268" t="s">
        <v>873</v>
      </c>
      <c r="E15" s="269"/>
      <c r="F15" s="270"/>
    </row>
    <row r="16" spans="1:6" s="238" customFormat="1" ht="15" customHeight="1">
      <c r="A16" s="265" t="s">
        <v>515</v>
      </c>
      <c r="B16" s="266" t="s">
        <v>869</v>
      </c>
      <c r="C16" s="267">
        <v>20.425</v>
      </c>
      <c r="D16" s="268" t="s">
        <v>873</v>
      </c>
      <c r="E16" s="269"/>
      <c r="F16" s="270"/>
    </row>
    <row r="17" spans="1:6" s="238" customFormat="1" ht="15" customHeight="1" thickBot="1">
      <c r="A17" s="259" t="s">
        <v>517</v>
      </c>
      <c r="B17" s="260" t="s">
        <v>869</v>
      </c>
      <c r="C17" s="261">
        <v>21.8</v>
      </c>
      <c r="D17" s="262" t="s">
        <v>873</v>
      </c>
      <c r="E17" s="263"/>
      <c r="F17" s="264"/>
    </row>
    <row r="18" spans="1:6" s="238" customFormat="1" ht="15" customHeight="1">
      <c r="A18" s="247" t="s">
        <v>821</v>
      </c>
      <c r="B18" s="248" t="s">
        <v>452</v>
      </c>
      <c r="C18" s="249">
        <v>2.7</v>
      </c>
      <c r="D18" s="250" t="s">
        <v>874</v>
      </c>
      <c r="E18" s="251">
        <f>SUM(C18:C28)</f>
        <v>137.26250000000002</v>
      </c>
      <c r="F18" s="252">
        <f>E18/$E$2</f>
        <v>0.013872360638424206</v>
      </c>
    </row>
    <row r="19" spans="1:6" s="238" customFormat="1" ht="15" customHeight="1">
      <c r="A19" s="265" t="s">
        <v>819</v>
      </c>
      <c r="B19" s="266" t="s">
        <v>452</v>
      </c>
      <c r="C19" s="267">
        <v>3.3</v>
      </c>
      <c r="D19" s="268" t="s">
        <v>874</v>
      </c>
      <c r="E19" s="269"/>
      <c r="F19" s="270"/>
    </row>
    <row r="20" spans="1:6" s="238" customFormat="1" ht="15" customHeight="1">
      <c r="A20" s="265" t="s">
        <v>830</v>
      </c>
      <c r="B20" s="266" t="s">
        <v>452</v>
      </c>
      <c r="C20" s="267">
        <v>5.8</v>
      </c>
      <c r="D20" s="268" t="s">
        <v>875</v>
      </c>
      <c r="E20" s="269"/>
      <c r="F20" s="270"/>
    </row>
    <row r="21" spans="1:6" s="238" customFormat="1" ht="15" customHeight="1">
      <c r="A21" s="265" t="s">
        <v>457</v>
      </c>
      <c r="B21" s="266" t="s">
        <v>452</v>
      </c>
      <c r="C21" s="267">
        <v>10.5</v>
      </c>
      <c r="D21" s="268" t="s">
        <v>875</v>
      </c>
      <c r="E21" s="269"/>
      <c r="F21" s="270"/>
    </row>
    <row r="22" spans="1:6" s="238" customFormat="1" ht="15" customHeight="1">
      <c r="A22" s="265" t="s">
        <v>455</v>
      </c>
      <c r="B22" s="266" t="s">
        <v>452</v>
      </c>
      <c r="C22" s="267">
        <v>10.9125</v>
      </c>
      <c r="D22" s="268" t="s">
        <v>453</v>
      </c>
      <c r="E22" s="269"/>
      <c r="F22" s="270"/>
    </row>
    <row r="23" spans="1:6" s="238" customFormat="1" ht="15" customHeight="1">
      <c r="A23" s="265" t="s">
        <v>451</v>
      </c>
      <c r="B23" s="266" t="s">
        <v>452</v>
      </c>
      <c r="C23" s="267">
        <v>12.7375</v>
      </c>
      <c r="D23" s="268" t="s">
        <v>453</v>
      </c>
      <c r="E23" s="269"/>
      <c r="F23" s="270"/>
    </row>
    <row r="24" spans="1:6" s="238" customFormat="1" ht="15" customHeight="1">
      <c r="A24" s="265" t="s">
        <v>456</v>
      </c>
      <c r="B24" s="266" t="s">
        <v>452</v>
      </c>
      <c r="C24" s="267">
        <v>14.5125</v>
      </c>
      <c r="D24" s="268" t="s">
        <v>453</v>
      </c>
      <c r="E24" s="269"/>
      <c r="F24" s="270"/>
    </row>
    <row r="25" spans="1:6" s="238" customFormat="1" ht="15" customHeight="1">
      <c r="A25" s="265" t="s">
        <v>454</v>
      </c>
      <c r="B25" s="266" t="s">
        <v>452</v>
      </c>
      <c r="C25" s="267">
        <v>14.525</v>
      </c>
      <c r="D25" s="268" t="s">
        <v>453</v>
      </c>
      <c r="E25" s="269"/>
      <c r="F25" s="270"/>
    </row>
    <row r="26" spans="1:6" s="238" customFormat="1" ht="15" customHeight="1">
      <c r="A26" s="265" t="s">
        <v>456</v>
      </c>
      <c r="B26" s="266" t="s">
        <v>452</v>
      </c>
      <c r="C26" s="267">
        <v>16.45</v>
      </c>
      <c r="D26" s="268" t="s">
        <v>453</v>
      </c>
      <c r="E26" s="269"/>
      <c r="F26" s="270"/>
    </row>
    <row r="27" spans="1:6" s="238" customFormat="1" ht="15" customHeight="1">
      <c r="A27" s="265" t="s">
        <v>456</v>
      </c>
      <c r="B27" s="266" t="s">
        <v>452</v>
      </c>
      <c r="C27" s="267">
        <v>17.625</v>
      </c>
      <c r="D27" s="268" t="s">
        <v>453</v>
      </c>
      <c r="E27" s="269"/>
      <c r="F27" s="270"/>
    </row>
    <row r="28" spans="1:6" s="238" customFormat="1" ht="15" customHeight="1" thickBot="1">
      <c r="A28" s="259" t="s">
        <v>459</v>
      </c>
      <c r="B28" s="260" t="s">
        <v>452</v>
      </c>
      <c r="C28" s="261">
        <v>28.2</v>
      </c>
      <c r="D28" s="262" t="s">
        <v>875</v>
      </c>
      <c r="E28" s="263"/>
      <c r="F28" s="264"/>
    </row>
    <row r="29" spans="1:6" s="238" customFormat="1" ht="15" customHeight="1">
      <c r="A29" s="247" t="s">
        <v>460</v>
      </c>
      <c r="B29" s="248" t="s">
        <v>876</v>
      </c>
      <c r="C29" s="249">
        <v>2.7</v>
      </c>
      <c r="D29" s="250" t="s">
        <v>877</v>
      </c>
      <c r="E29" s="251">
        <f>SUM(C29:C58)</f>
        <v>1383.8499999999992</v>
      </c>
      <c r="F29" s="252">
        <f>E29/$E$2</f>
        <v>0.1398580549639073</v>
      </c>
    </row>
    <row r="30" spans="1:6" s="238" customFormat="1" ht="15" customHeight="1">
      <c r="A30" s="265" t="s">
        <v>467</v>
      </c>
      <c r="B30" s="266" t="s">
        <v>876</v>
      </c>
      <c r="C30" s="267">
        <v>8.25</v>
      </c>
      <c r="D30" s="268" t="s">
        <v>877</v>
      </c>
      <c r="E30" s="269"/>
      <c r="F30" s="270"/>
    </row>
    <row r="31" spans="1:6" s="238" customFormat="1" ht="15" customHeight="1">
      <c r="A31" s="265" t="s">
        <v>675</v>
      </c>
      <c r="B31" s="266" t="s">
        <v>876</v>
      </c>
      <c r="C31" s="267">
        <v>31.4</v>
      </c>
      <c r="D31" s="268" t="s">
        <v>877</v>
      </c>
      <c r="E31" s="269"/>
      <c r="F31" s="270"/>
    </row>
    <row r="32" spans="1:6" s="238" customFormat="1" ht="15" customHeight="1">
      <c r="A32" s="265" t="s">
        <v>464</v>
      </c>
      <c r="B32" s="266" t="s">
        <v>876</v>
      </c>
      <c r="C32" s="267">
        <v>37.1</v>
      </c>
      <c r="D32" s="268" t="s">
        <v>877</v>
      </c>
      <c r="E32" s="269"/>
      <c r="F32" s="270"/>
    </row>
    <row r="33" spans="1:6" s="238" customFormat="1" ht="15" customHeight="1">
      <c r="A33" s="265" t="s">
        <v>464</v>
      </c>
      <c r="B33" s="266" t="s">
        <v>876</v>
      </c>
      <c r="C33" s="267">
        <v>37.2</v>
      </c>
      <c r="D33" s="268" t="s">
        <v>877</v>
      </c>
      <c r="E33" s="269"/>
      <c r="F33" s="270"/>
    </row>
    <row r="34" spans="1:6" s="238" customFormat="1" ht="15" customHeight="1">
      <c r="A34" s="265" t="s">
        <v>469</v>
      </c>
      <c r="B34" s="266" t="s">
        <v>876</v>
      </c>
      <c r="C34" s="267">
        <v>50.4</v>
      </c>
      <c r="D34" s="268" t="s">
        <v>877</v>
      </c>
      <c r="E34" s="269"/>
      <c r="F34" s="270"/>
    </row>
    <row r="35" spans="1:6" s="238" customFormat="1" ht="15" customHeight="1">
      <c r="A35" s="265" t="s">
        <v>469</v>
      </c>
      <c r="B35" s="266" t="s">
        <v>876</v>
      </c>
      <c r="C35" s="267">
        <v>50.4</v>
      </c>
      <c r="D35" s="268" t="s">
        <v>877</v>
      </c>
      <c r="E35" s="269"/>
      <c r="F35" s="270"/>
    </row>
    <row r="36" spans="1:6" s="238" customFormat="1" ht="15" customHeight="1">
      <c r="A36" s="265" t="s">
        <v>472</v>
      </c>
      <c r="B36" s="266" t="s">
        <v>876</v>
      </c>
      <c r="C36" s="267">
        <v>50.4</v>
      </c>
      <c r="D36" s="268" t="s">
        <v>877</v>
      </c>
      <c r="E36" s="269"/>
      <c r="F36" s="270"/>
    </row>
    <row r="37" spans="1:6" s="238" customFormat="1" ht="15" customHeight="1">
      <c r="A37" s="265" t="s">
        <v>472</v>
      </c>
      <c r="B37" s="266" t="s">
        <v>876</v>
      </c>
      <c r="C37" s="267">
        <v>50.4</v>
      </c>
      <c r="D37" s="268" t="s">
        <v>877</v>
      </c>
      <c r="E37" s="269"/>
      <c r="F37" s="270"/>
    </row>
    <row r="38" spans="1:6" s="238" customFormat="1" ht="15" customHeight="1">
      <c r="A38" s="265" t="s">
        <v>473</v>
      </c>
      <c r="B38" s="266" t="s">
        <v>876</v>
      </c>
      <c r="C38" s="267">
        <v>50.4</v>
      </c>
      <c r="D38" s="268" t="s">
        <v>877</v>
      </c>
      <c r="E38" s="269"/>
      <c r="F38" s="270"/>
    </row>
    <row r="39" spans="1:6" s="238" customFormat="1" ht="15" customHeight="1">
      <c r="A39" s="265" t="s">
        <v>473</v>
      </c>
      <c r="B39" s="266" t="s">
        <v>876</v>
      </c>
      <c r="C39" s="267">
        <v>50.4</v>
      </c>
      <c r="D39" s="268" t="s">
        <v>877</v>
      </c>
      <c r="E39" s="269"/>
      <c r="F39" s="270"/>
    </row>
    <row r="40" spans="1:6" s="238" customFormat="1" ht="15" customHeight="1">
      <c r="A40" s="265" t="s">
        <v>474</v>
      </c>
      <c r="B40" s="266" t="s">
        <v>876</v>
      </c>
      <c r="C40" s="267">
        <v>50.4</v>
      </c>
      <c r="D40" s="268" t="s">
        <v>877</v>
      </c>
      <c r="E40" s="269"/>
      <c r="F40" s="270"/>
    </row>
    <row r="41" spans="1:6" s="238" customFormat="1" ht="15" customHeight="1">
      <c r="A41" s="265" t="s">
        <v>474</v>
      </c>
      <c r="B41" s="266" t="s">
        <v>876</v>
      </c>
      <c r="C41" s="267">
        <v>50.4</v>
      </c>
      <c r="D41" s="268" t="s">
        <v>877</v>
      </c>
      <c r="E41" s="269"/>
      <c r="F41" s="270"/>
    </row>
    <row r="42" spans="1:6" s="238" customFormat="1" ht="15" customHeight="1">
      <c r="A42" s="265" t="s">
        <v>475</v>
      </c>
      <c r="B42" s="266" t="s">
        <v>876</v>
      </c>
      <c r="C42" s="267">
        <v>50.4</v>
      </c>
      <c r="D42" s="268" t="s">
        <v>877</v>
      </c>
      <c r="E42" s="269"/>
      <c r="F42" s="270"/>
    </row>
    <row r="43" spans="1:6" s="238" customFormat="1" ht="15" customHeight="1">
      <c r="A43" s="265" t="s">
        <v>475</v>
      </c>
      <c r="B43" s="266" t="s">
        <v>876</v>
      </c>
      <c r="C43" s="267">
        <v>50.4</v>
      </c>
      <c r="D43" s="268" t="s">
        <v>877</v>
      </c>
      <c r="E43" s="269"/>
      <c r="F43" s="270"/>
    </row>
    <row r="44" spans="1:6" s="238" customFormat="1" ht="15" customHeight="1">
      <c r="A44" s="265" t="s">
        <v>477</v>
      </c>
      <c r="B44" s="266" t="s">
        <v>876</v>
      </c>
      <c r="C44" s="267">
        <v>50.4</v>
      </c>
      <c r="D44" s="268" t="s">
        <v>877</v>
      </c>
      <c r="E44" s="269"/>
      <c r="F44" s="270"/>
    </row>
    <row r="45" spans="1:6" s="238" customFormat="1" ht="15" customHeight="1">
      <c r="A45" s="265" t="s">
        <v>477</v>
      </c>
      <c r="B45" s="266" t="s">
        <v>876</v>
      </c>
      <c r="C45" s="267">
        <v>50.4</v>
      </c>
      <c r="D45" s="268" t="s">
        <v>877</v>
      </c>
      <c r="E45" s="269"/>
      <c r="F45" s="270"/>
    </row>
    <row r="46" spans="1:6" s="238" customFormat="1" ht="15" customHeight="1">
      <c r="A46" s="265" t="s">
        <v>476</v>
      </c>
      <c r="B46" s="266" t="s">
        <v>876</v>
      </c>
      <c r="C46" s="267">
        <v>50.4</v>
      </c>
      <c r="D46" s="268" t="s">
        <v>877</v>
      </c>
      <c r="E46" s="269"/>
      <c r="F46" s="270"/>
    </row>
    <row r="47" spans="1:6" s="238" customFormat="1" ht="15" customHeight="1">
      <c r="A47" s="265" t="s">
        <v>476</v>
      </c>
      <c r="B47" s="266" t="s">
        <v>876</v>
      </c>
      <c r="C47" s="267">
        <v>50.4</v>
      </c>
      <c r="D47" s="268" t="s">
        <v>877</v>
      </c>
      <c r="E47" s="269"/>
      <c r="F47" s="270"/>
    </row>
    <row r="48" spans="1:6" s="238" customFormat="1" ht="15" customHeight="1">
      <c r="A48" s="265" t="s">
        <v>466</v>
      </c>
      <c r="B48" s="266" t="s">
        <v>876</v>
      </c>
      <c r="C48" s="267">
        <v>50.4</v>
      </c>
      <c r="D48" s="268" t="s">
        <v>877</v>
      </c>
      <c r="E48" s="269"/>
      <c r="F48" s="270"/>
    </row>
    <row r="49" spans="1:6" s="238" customFormat="1" ht="15" customHeight="1">
      <c r="A49" s="265" t="s">
        <v>466</v>
      </c>
      <c r="B49" s="266" t="s">
        <v>876</v>
      </c>
      <c r="C49" s="267">
        <v>50.4</v>
      </c>
      <c r="D49" s="268" t="s">
        <v>877</v>
      </c>
      <c r="E49" s="269"/>
      <c r="F49" s="270"/>
    </row>
    <row r="50" spans="1:6" s="238" customFormat="1" ht="15" customHeight="1">
      <c r="A50" s="265" t="s">
        <v>463</v>
      </c>
      <c r="B50" s="266" t="s">
        <v>876</v>
      </c>
      <c r="C50" s="267">
        <v>50.4</v>
      </c>
      <c r="D50" s="268" t="s">
        <v>877</v>
      </c>
      <c r="E50" s="269"/>
      <c r="F50" s="270"/>
    </row>
    <row r="51" spans="1:6" s="238" customFormat="1" ht="15" customHeight="1">
      <c r="A51" s="265" t="s">
        <v>463</v>
      </c>
      <c r="B51" s="266" t="s">
        <v>876</v>
      </c>
      <c r="C51" s="267">
        <v>50.4</v>
      </c>
      <c r="D51" s="268" t="s">
        <v>877</v>
      </c>
      <c r="E51" s="269"/>
      <c r="F51" s="270"/>
    </row>
    <row r="52" spans="1:6" s="238" customFormat="1" ht="15" customHeight="1">
      <c r="A52" s="265" t="s">
        <v>675</v>
      </c>
      <c r="B52" s="266" t="s">
        <v>876</v>
      </c>
      <c r="C52" s="267">
        <v>50.4</v>
      </c>
      <c r="D52" s="268" t="s">
        <v>877</v>
      </c>
      <c r="E52" s="269"/>
      <c r="F52" s="270"/>
    </row>
    <row r="53" spans="1:6" s="238" customFormat="1" ht="15" customHeight="1">
      <c r="A53" s="265" t="s">
        <v>470</v>
      </c>
      <c r="B53" s="266" t="s">
        <v>876</v>
      </c>
      <c r="C53" s="267">
        <v>51.6</v>
      </c>
      <c r="D53" s="268" t="s">
        <v>877</v>
      </c>
      <c r="E53" s="269"/>
      <c r="F53" s="270"/>
    </row>
    <row r="54" spans="1:6" s="238" customFormat="1" ht="15" customHeight="1">
      <c r="A54" s="265" t="s">
        <v>470</v>
      </c>
      <c r="B54" s="266" t="s">
        <v>876</v>
      </c>
      <c r="C54" s="267">
        <v>51.6</v>
      </c>
      <c r="D54" s="268" t="s">
        <v>877</v>
      </c>
      <c r="E54" s="269"/>
      <c r="F54" s="270"/>
    </row>
    <row r="55" spans="1:6" s="238" customFormat="1" ht="15" customHeight="1">
      <c r="A55" s="265" t="s">
        <v>468</v>
      </c>
      <c r="B55" s="266" t="s">
        <v>876</v>
      </c>
      <c r="C55" s="267">
        <v>51.6</v>
      </c>
      <c r="D55" s="268" t="s">
        <v>877</v>
      </c>
      <c r="E55" s="269"/>
      <c r="F55" s="270"/>
    </row>
    <row r="56" spans="1:6" s="238" customFormat="1" ht="15" customHeight="1">
      <c r="A56" s="265" t="s">
        <v>468</v>
      </c>
      <c r="B56" s="266" t="s">
        <v>876</v>
      </c>
      <c r="C56" s="267">
        <v>51.6</v>
      </c>
      <c r="D56" s="268" t="s">
        <v>877</v>
      </c>
      <c r="E56" s="269"/>
      <c r="F56" s="270"/>
    </row>
    <row r="57" spans="1:6" s="238" customFormat="1" ht="15" customHeight="1">
      <c r="A57" s="265" t="s">
        <v>471</v>
      </c>
      <c r="B57" s="266" t="s">
        <v>876</v>
      </c>
      <c r="C57" s="267">
        <v>51.6</v>
      </c>
      <c r="D57" s="268" t="s">
        <v>877</v>
      </c>
      <c r="E57" s="269"/>
      <c r="F57" s="270"/>
    </row>
    <row r="58" spans="1:6" s="238" customFormat="1" ht="15" customHeight="1" thickBot="1">
      <c r="A58" s="259" t="s">
        <v>471</v>
      </c>
      <c r="B58" s="260" t="s">
        <v>876</v>
      </c>
      <c r="C58" s="261">
        <v>51.6</v>
      </c>
      <c r="D58" s="262" t="s">
        <v>877</v>
      </c>
      <c r="E58" s="263"/>
      <c r="F58" s="264"/>
    </row>
    <row r="59" spans="1:6" s="238" customFormat="1" ht="15" customHeight="1">
      <c r="A59" s="247" t="s">
        <v>878</v>
      </c>
      <c r="B59" s="248" t="s">
        <v>879</v>
      </c>
      <c r="C59" s="249">
        <v>0.5875</v>
      </c>
      <c r="D59" s="250" t="s">
        <v>879</v>
      </c>
      <c r="E59" s="251">
        <f>SUM(C59:C66)</f>
        <v>47.65</v>
      </c>
      <c r="F59" s="252">
        <f>E59/$E$2</f>
        <v>0.004815721587621625</v>
      </c>
    </row>
    <row r="60" spans="1:6" s="238" customFormat="1" ht="15" customHeight="1">
      <c r="A60" s="265" t="s">
        <v>500</v>
      </c>
      <c r="B60" s="266" t="s">
        <v>879</v>
      </c>
      <c r="C60" s="267">
        <v>0.5875</v>
      </c>
      <c r="D60" s="268" t="s">
        <v>880</v>
      </c>
      <c r="E60" s="269"/>
      <c r="F60" s="270"/>
    </row>
    <row r="61" spans="1:6" s="238" customFormat="1" ht="15" customHeight="1">
      <c r="A61" s="265" t="s">
        <v>581</v>
      </c>
      <c r="B61" s="266" t="s">
        <v>879</v>
      </c>
      <c r="C61" s="267">
        <v>1.175</v>
      </c>
      <c r="D61" s="268" t="s">
        <v>881</v>
      </c>
      <c r="E61" s="269"/>
      <c r="F61" s="270"/>
    </row>
    <row r="62" spans="1:6" s="238" customFormat="1" ht="15" customHeight="1">
      <c r="A62" s="265" t="s">
        <v>487</v>
      </c>
      <c r="B62" s="266" t="s">
        <v>879</v>
      </c>
      <c r="C62" s="267">
        <v>2.35</v>
      </c>
      <c r="D62" s="268" t="s">
        <v>882</v>
      </c>
      <c r="E62" s="269"/>
      <c r="F62" s="270"/>
    </row>
    <row r="63" spans="1:6" s="238" customFormat="1" ht="15" customHeight="1">
      <c r="A63" s="265" t="s">
        <v>883</v>
      </c>
      <c r="B63" s="266" t="s">
        <v>879</v>
      </c>
      <c r="C63" s="267">
        <v>2.9375</v>
      </c>
      <c r="D63" s="268" t="s">
        <v>884</v>
      </c>
      <c r="E63" s="269"/>
      <c r="F63" s="270"/>
    </row>
    <row r="64" spans="1:6" s="238" customFormat="1" ht="15" customHeight="1">
      <c r="A64" s="265" t="s">
        <v>677</v>
      </c>
      <c r="B64" s="266" t="s">
        <v>879</v>
      </c>
      <c r="C64" s="267">
        <v>3</v>
      </c>
      <c r="D64" s="268" t="s">
        <v>885</v>
      </c>
      <c r="E64" s="269"/>
      <c r="F64" s="270"/>
    </row>
    <row r="65" spans="1:6" s="238" customFormat="1" ht="15" customHeight="1">
      <c r="A65" s="265" t="s">
        <v>886</v>
      </c>
      <c r="B65" s="266" t="s">
        <v>879</v>
      </c>
      <c r="C65" s="267">
        <v>16.45</v>
      </c>
      <c r="D65" s="268" t="s">
        <v>887</v>
      </c>
      <c r="E65" s="269"/>
      <c r="F65" s="270"/>
    </row>
    <row r="66" spans="1:6" s="238" customFormat="1" ht="15" customHeight="1" thickBot="1">
      <c r="A66" s="259" t="s">
        <v>716</v>
      </c>
      <c r="B66" s="260" t="s">
        <v>879</v>
      </c>
      <c r="C66" s="261">
        <v>20.5625</v>
      </c>
      <c r="D66" s="262" t="s">
        <v>888</v>
      </c>
      <c r="E66" s="263"/>
      <c r="F66" s="264"/>
    </row>
    <row r="67" spans="1:6" s="238" customFormat="1" ht="15" customHeight="1">
      <c r="A67" s="247" t="s">
        <v>798</v>
      </c>
      <c r="B67" s="248" t="s">
        <v>479</v>
      </c>
      <c r="C67" s="249">
        <v>0.2</v>
      </c>
      <c r="D67" s="250" t="s">
        <v>479</v>
      </c>
      <c r="E67" s="251">
        <f>SUM(C67:C187)</f>
        <v>657.5624999999999</v>
      </c>
      <c r="F67" s="252">
        <f>E67/$E$2</f>
        <v>0.06645619992571762</v>
      </c>
    </row>
    <row r="68" spans="1:6" s="238" customFormat="1" ht="15" customHeight="1">
      <c r="A68" s="265" t="s">
        <v>889</v>
      </c>
      <c r="B68" s="266" t="s">
        <v>479</v>
      </c>
      <c r="C68" s="267">
        <v>0.5</v>
      </c>
      <c r="D68" s="268" t="s">
        <v>479</v>
      </c>
      <c r="E68" s="269"/>
      <c r="F68" s="270"/>
    </row>
    <row r="69" spans="1:6" s="238" customFormat="1" ht="15" customHeight="1">
      <c r="A69" s="265" t="s">
        <v>890</v>
      </c>
      <c r="B69" s="266" t="s">
        <v>479</v>
      </c>
      <c r="C69" s="267">
        <v>0.5875</v>
      </c>
      <c r="D69" s="268" t="s">
        <v>479</v>
      </c>
      <c r="E69" s="269"/>
      <c r="F69" s="270"/>
    </row>
    <row r="70" spans="1:6" s="238" customFormat="1" ht="15" customHeight="1">
      <c r="A70" s="265" t="s">
        <v>886</v>
      </c>
      <c r="B70" s="266" t="s">
        <v>479</v>
      </c>
      <c r="C70" s="267">
        <v>0.5875</v>
      </c>
      <c r="D70" s="268" t="s">
        <v>583</v>
      </c>
      <c r="E70" s="269"/>
      <c r="F70" s="270"/>
    </row>
    <row r="71" spans="1:6" s="238" customFormat="1" ht="15" customHeight="1">
      <c r="A71" s="265" t="s">
        <v>716</v>
      </c>
      <c r="B71" s="266" t="s">
        <v>479</v>
      </c>
      <c r="C71" s="267">
        <v>0.5875</v>
      </c>
      <c r="D71" s="268" t="s">
        <v>891</v>
      </c>
      <c r="E71" s="269"/>
      <c r="F71" s="270"/>
    </row>
    <row r="72" spans="1:6" s="238" customFormat="1" ht="15" customHeight="1">
      <c r="A72" s="265" t="s">
        <v>730</v>
      </c>
      <c r="B72" s="266" t="s">
        <v>479</v>
      </c>
      <c r="C72" s="267">
        <v>0.5875</v>
      </c>
      <c r="D72" s="268" t="s">
        <v>891</v>
      </c>
      <c r="E72" s="269"/>
      <c r="F72" s="270"/>
    </row>
    <row r="73" spans="1:6" s="238" customFormat="1" ht="15" customHeight="1">
      <c r="A73" s="265" t="s">
        <v>730</v>
      </c>
      <c r="B73" s="266" t="s">
        <v>479</v>
      </c>
      <c r="C73" s="267">
        <v>0.5875</v>
      </c>
      <c r="D73" s="268" t="s">
        <v>891</v>
      </c>
      <c r="E73" s="269"/>
      <c r="F73" s="270"/>
    </row>
    <row r="74" spans="1:6" s="238" customFormat="1" ht="15" customHeight="1">
      <c r="A74" s="265" t="s">
        <v>883</v>
      </c>
      <c r="B74" s="266" t="s">
        <v>479</v>
      </c>
      <c r="C74" s="267">
        <v>0.5875</v>
      </c>
      <c r="D74" s="268" t="s">
        <v>891</v>
      </c>
      <c r="E74" s="269"/>
      <c r="F74" s="270"/>
    </row>
    <row r="75" spans="1:6" s="238" customFormat="1" ht="15" customHeight="1">
      <c r="A75" s="265" t="s">
        <v>878</v>
      </c>
      <c r="B75" s="266" t="s">
        <v>479</v>
      </c>
      <c r="C75" s="267">
        <v>0.5875</v>
      </c>
      <c r="D75" s="268" t="s">
        <v>891</v>
      </c>
      <c r="E75" s="269"/>
      <c r="F75" s="270"/>
    </row>
    <row r="76" spans="1:6" s="238" customFormat="1" ht="15" customHeight="1">
      <c r="A76" s="265" t="s">
        <v>481</v>
      </c>
      <c r="B76" s="266" t="s">
        <v>479</v>
      </c>
      <c r="C76" s="267">
        <v>0.5875</v>
      </c>
      <c r="D76" s="268" t="s">
        <v>891</v>
      </c>
      <c r="E76" s="269"/>
      <c r="F76" s="270"/>
    </row>
    <row r="77" spans="1:6" s="238" customFormat="1" ht="15" customHeight="1">
      <c r="A77" s="265" t="s">
        <v>713</v>
      </c>
      <c r="B77" s="266" t="s">
        <v>479</v>
      </c>
      <c r="C77" s="267">
        <v>0.5875</v>
      </c>
      <c r="D77" s="268" t="s">
        <v>891</v>
      </c>
      <c r="E77" s="269"/>
      <c r="F77" s="270"/>
    </row>
    <row r="78" spans="1:6" s="238" customFormat="1" ht="15" customHeight="1">
      <c r="A78" s="265" t="s">
        <v>575</v>
      </c>
      <c r="B78" s="266" t="s">
        <v>479</v>
      </c>
      <c r="C78" s="267">
        <v>0.5875</v>
      </c>
      <c r="D78" s="268" t="s">
        <v>891</v>
      </c>
      <c r="E78" s="269"/>
      <c r="F78" s="270"/>
    </row>
    <row r="79" spans="1:6" s="238" customFormat="1" ht="15" customHeight="1">
      <c r="A79" s="265" t="s">
        <v>892</v>
      </c>
      <c r="B79" s="266" t="s">
        <v>479</v>
      </c>
      <c r="C79" s="267">
        <v>0.5875</v>
      </c>
      <c r="D79" s="268" t="s">
        <v>891</v>
      </c>
      <c r="E79" s="269"/>
      <c r="F79" s="270"/>
    </row>
    <row r="80" spans="1:6" s="238" customFormat="1" ht="15" customHeight="1">
      <c r="A80" s="265" t="s">
        <v>611</v>
      </c>
      <c r="B80" s="266" t="s">
        <v>479</v>
      </c>
      <c r="C80" s="267">
        <v>0.6</v>
      </c>
      <c r="D80" s="268" t="s">
        <v>479</v>
      </c>
      <c r="E80" s="269"/>
      <c r="F80" s="270"/>
    </row>
    <row r="81" spans="1:6" s="238" customFormat="1" ht="15" customHeight="1">
      <c r="A81" s="265" t="s">
        <v>530</v>
      </c>
      <c r="B81" s="266" t="s">
        <v>479</v>
      </c>
      <c r="C81" s="267">
        <v>0.75</v>
      </c>
      <c r="D81" s="268" t="s">
        <v>891</v>
      </c>
      <c r="E81" s="269"/>
      <c r="F81" s="270"/>
    </row>
    <row r="82" spans="1:6" s="238" customFormat="1" ht="15" customHeight="1">
      <c r="A82" s="265" t="s">
        <v>530</v>
      </c>
      <c r="B82" s="266" t="s">
        <v>479</v>
      </c>
      <c r="C82" s="267">
        <v>0.75</v>
      </c>
      <c r="D82" s="268" t="s">
        <v>891</v>
      </c>
      <c r="E82" s="269"/>
      <c r="F82" s="270"/>
    </row>
    <row r="83" spans="1:6" s="238" customFormat="1" ht="15" customHeight="1">
      <c r="A83" s="265" t="s">
        <v>638</v>
      </c>
      <c r="B83" s="266" t="s">
        <v>479</v>
      </c>
      <c r="C83" s="267">
        <v>0.9</v>
      </c>
      <c r="D83" s="268" t="s">
        <v>479</v>
      </c>
      <c r="E83" s="269"/>
      <c r="F83" s="270"/>
    </row>
    <row r="84" spans="1:6" s="238" customFormat="1" ht="15" customHeight="1">
      <c r="A84" s="265" t="s">
        <v>569</v>
      </c>
      <c r="B84" s="266" t="s">
        <v>479</v>
      </c>
      <c r="C84" s="267">
        <v>0.9</v>
      </c>
      <c r="D84" s="268" t="s">
        <v>479</v>
      </c>
      <c r="E84" s="269"/>
      <c r="F84" s="270"/>
    </row>
    <row r="85" spans="1:6" s="238" customFormat="1" ht="15" customHeight="1">
      <c r="A85" s="265" t="s">
        <v>893</v>
      </c>
      <c r="B85" s="266" t="s">
        <v>479</v>
      </c>
      <c r="C85" s="267">
        <v>1</v>
      </c>
      <c r="D85" s="268" t="s">
        <v>479</v>
      </c>
      <c r="E85" s="269"/>
      <c r="F85" s="270"/>
    </row>
    <row r="86" spans="1:6" s="238" customFormat="1" ht="15" customHeight="1">
      <c r="A86" s="265" t="s">
        <v>514</v>
      </c>
      <c r="B86" s="266" t="s">
        <v>479</v>
      </c>
      <c r="C86" s="267">
        <v>1</v>
      </c>
      <c r="D86" s="268" t="s">
        <v>479</v>
      </c>
      <c r="E86" s="269"/>
      <c r="F86" s="270"/>
    </row>
    <row r="87" spans="1:6" s="238" customFormat="1" ht="15" customHeight="1">
      <c r="A87" s="265" t="s">
        <v>541</v>
      </c>
      <c r="B87" s="266" t="s">
        <v>479</v>
      </c>
      <c r="C87" s="267">
        <v>1.1</v>
      </c>
      <c r="D87" s="268" t="s">
        <v>479</v>
      </c>
      <c r="E87" s="269"/>
      <c r="F87" s="270"/>
    </row>
    <row r="88" spans="1:6" s="238" customFormat="1" ht="15" customHeight="1">
      <c r="A88" s="265" t="s">
        <v>455</v>
      </c>
      <c r="B88" s="266" t="s">
        <v>479</v>
      </c>
      <c r="C88" s="267">
        <v>1.175</v>
      </c>
      <c r="D88" s="268" t="s">
        <v>894</v>
      </c>
      <c r="E88" s="269"/>
      <c r="F88" s="270"/>
    </row>
    <row r="89" spans="1:6" s="238" customFormat="1" ht="15" customHeight="1">
      <c r="A89" s="265" t="s">
        <v>455</v>
      </c>
      <c r="B89" s="266" t="s">
        <v>479</v>
      </c>
      <c r="C89" s="267">
        <v>1.175</v>
      </c>
      <c r="D89" s="268" t="s">
        <v>894</v>
      </c>
      <c r="E89" s="269"/>
      <c r="F89" s="270"/>
    </row>
    <row r="90" spans="1:6" s="238" customFormat="1" ht="15" customHeight="1">
      <c r="A90" s="265" t="s">
        <v>895</v>
      </c>
      <c r="B90" s="266" t="s">
        <v>479</v>
      </c>
      <c r="C90" s="267">
        <v>1.175</v>
      </c>
      <c r="D90" s="268" t="s">
        <v>896</v>
      </c>
      <c r="E90" s="269"/>
      <c r="F90" s="270"/>
    </row>
    <row r="91" spans="1:6" s="238" customFormat="1" ht="15" customHeight="1">
      <c r="A91" s="265" t="s">
        <v>713</v>
      </c>
      <c r="B91" s="266" t="s">
        <v>479</v>
      </c>
      <c r="C91" s="267">
        <v>1.175</v>
      </c>
      <c r="D91" s="268" t="s">
        <v>891</v>
      </c>
      <c r="E91" s="269"/>
      <c r="F91" s="270"/>
    </row>
    <row r="92" spans="1:6" s="238" customFormat="1" ht="15" customHeight="1">
      <c r="A92" s="265" t="s">
        <v>897</v>
      </c>
      <c r="B92" s="266" t="s">
        <v>479</v>
      </c>
      <c r="C92" s="267">
        <v>1.175</v>
      </c>
      <c r="D92" s="268" t="s">
        <v>898</v>
      </c>
      <c r="E92" s="269"/>
      <c r="F92" s="270"/>
    </row>
    <row r="93" spans="1:6" s="238" customFormat="1" ht="15" customHeight="1">
      <c r="A93" s="265" t="s">
        <v>685</v>
      </c>
      <c r="B93" s="266" t="s">
        <v>479</v>
      </c>
      <c r="C93" s="267">
        <v>1.175</v>
      </c>
      <c r="D93" s="268" t="s">
        <v>891</v>
      </c>
      <c r="E93" s="269"/>
      <c r="F93" s="270"/>
    </row>
    <row r="94" spans="1:6" s="238" customFormat="1" ht="15" customHeight="1">
      <c r="A94" s="265" t="s">
        <v>687</v>
      </c>
      <c r="B94" s="266" t="s">
        <v>479</v>
      </c>
      <c r="C94" s="267">
        <v>1.175</v>
      </c>
      <c r="D94" s="268" t="s">
        <v>891</v>
      </c>
      <c r="E94" s="269"/>
      <c r="F94" s="270"/>
    </row>
    <row r="95" spans="1:6" s="238" customFormat="1" ht="15" customHeight="1">
      <c r="A95" s="265" t="s">
        <v>899</v>
      </c>
      <c r="B95" s="266" t="s">
        <v>479</v>
      </c>
      <c r="C95" s="267">
        <v>1.175</v>
      </c>
      <c r="D95" s="268" t="s">
        <v>891</v>
      </c>
      <c r="E95" s="269"/>
      <c r="F95" s="270"/>
    </row>
    <row r="96" spans="1:6" s="238" customFormat="1" ht="15" customHeight="1">
      <c r="A96" s="265" t="s">
        <v>899</v>
      </c>
      <c r="B96" s="266" t="s">
        <v>479</v>
      </c>
      <c r="C96" s="267">
        <v>1.175</v>
      </c>
      <c r="D96" s="268" t="s">
        <v>891</v>
      </c>
      <c r="E96" s="269"/>
      <c r="F96" s="270"/>
    </row>
    <row r="97" spans="1:6" s="238" customFormat="1" ht="15" customHeight="1">
      <c r="A97" s="265" t="s">
        <v>900</v>
      </c>
      <c r="B97" s="266" t="s">
        <v>479</v>
      </c>
      <c r="C97" s="267">
        <v>1.175</v>
      </c>
      <c r="D97" s="268" t="s">
        <v>891</v>
      </c>
      <c r="E97" s="269"/>
      <c r="F97" s="270"/>
    </row>
    <row r="98" spans="1:6" s="238" customFormat="1" ht="15" customHeight="1">
      <c r="A98" s="265" t="s">
        <v>440</v>
      </c>
      <c r="B98" s="266" t="s">
        <v>479</v>
      </c>
      <c r="C98" s="267">
        <v>1.175</v>
      </c>
      <c r="D98" s="268" t="s">
        <v>891</v>
      </c>
      <c r="E98" s="269"/>
      <c r="F98" s="270"/>
    </row>
    <row r="99" spans="1:6" s="238" customFormat="1" ht="15" customHeight="1">
      <c r="A99" s="265" t="s">
        <v>440</v>
      </c>
      <c r="B99" s="266" t="s">
        <v>479</v>
      </c>
      <c r="C99" s="267">
        <v>1.175</v>
      </c>
      <c r="D99" s="268" t="s">
        <v>891</v>
      </c>
      <c r="E99" s="269"/>
      <c r="F99" s="270"/>
    </row>
    <row r="100" spans="1:6" s="238" customFormat="1" ht="15" customHeight="1">
      <c r="A100" s="265" t="s">
        <v>901</v>
      </c>
      <c r="B100" s="266" t="s">
        <v>479</v>
      </c>
      <c r="C100" s="267">
        <v>1.175</v>
      </c>
      <c r="D100" s="268" t="s">
        <v>891</v>
      </c>
      <c r="E100" s="269"/>
      <c r="F100" s="270"/>
    </row>
    <row r="101" spans="1:6" s="238" customFormat="1" ht="15" customHeight="1">
      <c r="A101" s="265" t="s">
        <v>812</v>
      </c>
      <c r="B101" s="266" t="s">
        <v>479</v>
      </c>
      <c r="C101" s="267">
        <v>1.5</v>
      </c>
      <c r="D101" s="268"/>
      <c r="E101" s="269"/>
      <c r="F101" s="270"/>
    </row>
    <row r="102" spans="1:6" s="238" customFormat="1" ht="15" customHeight="1">
      <c r="A102" s="265" t="s">
        <v>902</v>
      </c>
      <c r="B102" s="266" t="s">
        <v>479</v>
      </c>
      <c r="C102" s="267">
        <v>1.7625</v>
      </c>
      <c r="D102" s="268" t="s">
        <v>891</v>
      </c>
      <c r="E102" s="269"/>
      <c r="F102" s="270"/>
    </row>
    <row r="103" spans="1:6" s="238" customFormat="1" ht="15" customHeight="1">
      <c r="A103" s="265" t="s">
        <v>902</v>
      </c>
      <c r="B103" s="266" t="s">
        <v>479</v>
      </c>
      <c r="C103" s="267">
        <v>1.7625</v>
      </c>
      <c r="D103" s="268" t="s">
        <v>891</v>
      </c>
      <c r="E103" s="269"/>
      <c r="F103" s="270"/>
    </row>
    <row r="104" spans="1:6" s="238" customFormat="1" ht="15" customHeight="1">
      <c r="A104" s="265" t="s">
        <v>478</v>
      </c>
      <c r="B104" s="266" t="s">
        <v>479</v>
      </c>
      <c r="C104" s="267">
        <v>1.8</v>
      </c>
      <c r="D104" s="268"/>
      <c r="E104" s="269"/>
      <c r="F104" s="270"/>
    </row>
    <row r="105" spans="1:6" s="238" customFormat="1" ht="15" customHeight="1">
      <c r="A105" s="265" t="s">
        <v>559</v>
      </c>
      <c r="B105" s="266" t="s">
        <v>479</v>
      </c>
      <c r="C105" s="267">
        <v>2.1</v>
      </c>
      <c r="D105" s="268"/>
      <c r="E105" s="269"/>
      <c r="F105" s="270"/>
    </row>
    <row r="106" spans="1:6" s="238" customFormat="1" ht="15" customHeight="1">
      <c r="A106" s="265" t="s">
        <v>505</v>
      </c>
      <c r="B106" s="266" t="s">
        <v>479</v>
      </c>
      <c r="C106" s="267">
        <v>2.1</v>
      </c>
      <c r="D106" s="268"/>
      <c r="E106" s="269"/>
      <c r="F106" s="270"/>
    </row>
    <row r="107" spans="1:6" s="238" customFormat="1" ht="15" customHeight="1">
      <c r="A107" s="265" t="s">
        <v>729</v>
      </c>
      <c r="B107" s="266" t="s">
        <v>479</v>
      </c>
      <c r="C107" s="267">
        <v>2.1</v>
      </c>
      <c r="D107" s="268"/>
      <c r="E107" s="269"/>
      <c r="F107" s="270"/>
    </row>
    <row r="108" spans="1:6" s="238" customFormat="1" ht="15" customHeight="1">
      <c r="A108" s="265" t="s">
        <v>454</v>
      </c>
      <c r="B108" s="266" t="s">
        <v>479</v>
      </c>
      <c r="C108" s="267">
        <v>2.35</v>
      </c>
      <c r="D108" s="268" t="s">
        <v>479</v>
      </c>
      <c r="E108" s="269"/>
      <c r="F108" s="270"/>
    </row>
    <row r="109" spans="1:6" s="238" customFormat="1" ht="15" customHeight="1">
      <c r="A109" s="265" t="s">
        <v>454</v>
      </c>
      <c r="B109" s="266" t="s">
        <v>479</v>
      </c>
      <c r="C109" s="267">
        <v>2.35</v>
      </c>
      <c r="D109" s="268" t="s">
        <v>903</v>
      </c>
      <c r="E109" s="269"/>
      <c r="F109" s="270"/>
    </row>
    <row r="110" spans="1:6" s="238" customFormat="1" ht="15" customHeight="1">
      <c r="A110" s="265" t="s">
        <v>904</v>
      </c>
      <c r="B110" s="266" t="s">
        <v>479</v>
      </c>
      <c r="C110" s="267">
        <v>2.35</v>
      </c>
      <c r="D110" s="268" t="s">
        <v>905</v>
      </c>
      <c r="E110" s="269"/>
      <c r="F110" s="270"/>
    </row>
    <row r="111" spans="1:6" s="238" customFormat="1" ht="15" customHeight="1">
      <c r="A111" s="265" t="s">
        <v>883</v>
      </c>
      <c r="B111" s="266" t="s">
        <v>479</v>
      </c>
      <c r="C111" s="267">
        <v>2.35</v>
      </c>
      <c r="D111" s="268" t="s">
        <v>479</v>
      </c>
      <c r="E111" s="269"/>
      <c r="F111" s="270"/>
    </row>
    <row r="112" spans="1:6" s="238" customFormat="1" ht="15" customHeight="1">
      <c r="A112" s="265" t="s">
        <v>650</v>
      </c>
      <c r="B112" s="266" t="s">
        <v>479</v>
      </c>
      <c r="C112" s="267">
        <v>2.35</v>
      </c>
      <c r="D112" s="268" t="s">
        <v>903</v>
      </c>
      <c r="E112" s="269"/>
      <c r="F112" s="270"/>
    </row>
    <row r="113" spans="1:6" s="238" customFormat="1" ht="15" customHeight="1">
      <c r="A113" s="265" t="s">
        <v>652</v>
      </c>
      <c r="B113" s="266" t="s">
        <v>479</v>
      </c>
      <c r="C113" s="267">
        <v>2.35</v>
      </c>
      <c r="D113" s="268" t="s">
        <v>479</v>
      </c>
      <c r="E113" s="269"/>
      <c r="F113" s="270"/>
    </row>
    <row r="114" spans="1:6" s="238" customFormat="1" ht="15" customHeight="1">
      <c r="A114" s="265" t="s">
        <v>575</v>
      </c>
      <c r="B114" s="266" t="s">
        <v>479</v>
      </c>
      <c r="C114" s="267">
        <v>2.35</v>
      </c>
      <c r="D114" s="268" t="s">
        <v>891</v>
      </c>
      <c r="E114" s="269"/>
      <c r="F114" s="270"/>
    </row>
    <row r="115" spans="1:6" s="238" customFormat="1" ht="15" customHeight="1">
      <c r="A115" s="265" t="s">
        <v>906</v>
      </c>
      <c r="B115" s="266" t="s">
        <v>479</v>
      </c>
      <c r="C115" s="267">
        <v>2.35</v>
      </c>
      <c r="D115" s="268" t="s">
        <v>891</v>
      </c>
      <c r="E115" s="269"/>
      <c r="F115" s="270"/>
    </row>
    <row r="116" spans="1:6" s="238" customFormat="1" ht="15" customHeight="1">
      <c r="A116" s="265" t="s">
        <v>687</v>
      </c>
      <c r="B116" s="266" t="s">
        <v>479</v>
      </c>
      <c r="C116" s="267">
        <v>2.35</v>
      </c>
      <c r="D116" s="268" t="s">
        <v>907</v>
      </c>
      <c r="E116" s="269"/>
      <c r="F116" s="270"/>
    </row>
    <row r="117" spans="1:6" s="238" customFormat="1" ht="15" customHeight="1">
      <c r="A117" s="265" t="s">
        <v>648</v>
      </c>
      <c r="B117" s="266" t="s">
        <v>479</v>
      </c>
      <c r="C117" s="267">
        <v>2.35</v>
      </c>
      <c r="D117" s="268" t="s">
        <v>891</v>
      </c>
      <c r="E117" s="269"/>
      <c r="F117" s="270"/>
    </row>
    <row r="118" spans="1:6" s="238" customFormat="1" ht="15" customHeight="1">
      <c r="A118" s="265" t="s">
        <v>648</v>
      </c>
      <c r="B118" s="266" t="s">
        <v>479</v>
      </c>
      <c r="C118" s="267">
        <v>2.35</v>
      </c>
      <c r="D118" s="268" t="s">
        <v>891</v>
      </c>
      <c r="E118" s="269"/>
      <c r="F118" s="270"/>
    </row>
    <row r="119" spans="1:6" s="238" customFormat="1" ht="15" customHeight="1">
      <c r="A119" s="265" t="s">
        <v>900</v>
      </c>
      <c r="B119" s="266" t="s">
        <v>479</v>
      </c>
      <c r="C119" s="267">
        <v>2.35</v>
      </c>
      <c r="D119" s="268" t="s">
        <v>479</v>
      </c>
      <c r="E119" s="269"/>
      <c r="F119" s="270"/>
    </row>
    <row r="120" spans="1:6" s="238" customFormat="1" ht="15" customHeight="1">
      <c r="A120" s="265" t="s">
        <v>908</v>
      </c>
      <c r="B120" s="266" t="s">
        <v>479</v>
      </c>
      <c r="C120" s="267">
        <v>2.35</v>
      </c>
      <c r="D120" s="268" t="s">
        <v>479</v>
      </c>
      <c r="E120" s="269"/>
      <c r="F120" s="270"/>
    </row>
    <row r="121" spans="1:6" s="238" customFormat="1" ht="15" customHeight="1">
      <c r="A121" s="265" t="s">
        <v>809</v>
      </c>
      <c r="B121" s="266" t="s">
        <v>479</v>
      </c>
      <c r="C121" s="267">
        <v>2.5</v>
      </c>
      <c r="D121" s="268" t="s">
        <v>479</v>
      </c>
      <c r="E121" s="269"/>
      <c r="F121" s="270"/>
    </row>
    <row r="122" spans="1:6" s="238" customFormat="1" ht="15" customHeight="1">
      <c r="A122" s="265" t="s">
        <v>658</v>
      </c>
      <c r="B122" s="266" t="s">
        <v>479</v>
      </c>
      <c r="C122" s="267">
        <v>2.5</v>
      </c>
      <c r="D122" s="268" t="s">
        <v>479</v>
      </c>
      <c r="E122" s="269"/>
      <c r="F122" s="270"/>
    </row>
    <row r="123" spans="1:6" s="238" customFormat="1" ht="15" customHeight="1">
      <c r="A123" s="265" t="s">
        <v>909</v>
      </c>
      <c r="B123" s="266" t="s">
        <v>479</v>
      </c>
      <c r="C123" s="267">
        <v>2.9375</v>
      </c>
      <c r="D123" s="268" t="s">
        <v>479</v>
      </c>
      <c r="E123" s="269"/>
      <c r="F123" s="270"/>
    </row>
    <row r="124" spans="1:6" s="238" customFormat="1" ht="15" customHeight="1">
      <c r="A124" s="265" t="s">
        <v>493</v>
      </c>
      <c r="B124" s="266" t="s">
        <v>479</v>
      </c>
      <c r="C124" s="267">
        <v>3.1</v>
      </c>
      <c r="D124" s="268" t="s">
        <v>479</v>
      </c>
      <c r="E124" s="269"/>
      <c r="F124" s="270"/>
    </row>
    <row r="125" spans="1:6" s="238" customFormat="1" ht="15" customHeight="1">
      <c r="A125" s="265" t="s">
        <v>648</v>
      </c>
      <c r="B125" s="266" t="s">
        <v>479</v>
      </c>
      <c r="C125" s="267">
        <v>3.525</v>
      </c>
      <c r="D125" s="268" t="s">
        <v>910</v>
      </c>
      <c r="E125" s="269"/>
      <c r="F125" s="270"/>
    </row>
    <row r="126" spans="1:6" s="238" customFormat="1" ht="15" customHeight="1">
      <c r="A126" s="265" t="s">
        <v>911</v>
      </c>
      <c r="B126" s="266" t="s">
        <v>479</v>
      </c>
      <c r="C126" s="267">
        <v>3.525</v>
      </c>
      <c r="D126" s="268" t="s">
        <v>891</v>
      </c>
      <c r="E126" s="269"/>
      <c r="F126" s="270"/>
    </row>
    <row r="127" spans="1:6" s="238" customFormat="1" ht="15" customHeight="1">
      <c r="A127" s="265" t="s">
        <v>549</v>
      </c>
      <c r="B127" s="266" t="s">
        <v>479</v>
      </c>
      <c r="C127" s="267">
        <v>3.6</v>
      </c>
      <c r="D127" s="268" t="s">
        <v>479</v>
      </c>
      <c r="E127" s="269"/>
      <c r="F127" s="270"/>
    </row>
    <row r="128" spans="1:6" s="238" customFormat="1" ht="15" customHeight="1">
      <c r="A128" s="265" t="s">
        <v>490</v>
      </c>
      <c r="B128" s="266" t="s">
        <v>479</v>
      </c>
      <c r="C128" s="267">
        <v>4</v>
      </c>
      <c r="D128" s="268" t="s">
        <v>479</v>
      </c>
      <c r="E128" s="269"/>
      <c r="F128" s="270"/>
    </row>
    <row r="129" spans="1:6" s="238" customFormat="1" ht="15" customHeight="1">
      <c r="A129" s="265" t="s">
        <v>892</v>
      </c>
      <c r="B129" s="266" t="s">
        <v>479</v>
      </c>
      <c r="C129" s="267">
        <v>4.1125</v>
      </c>
      <c r="D129" s="268" t="s">
        <v>479</v>
      </c>
      <c r="E129" s="269"/>
      <c r="F129" s="270"/>
    </row>
    <row r="130" spans="1:6" s="238" customFormat="1" ht="15" customHeight="1">
      <c r="A130" s="265" t="s">
        <v>901</v>
      </c>
      <c r="B130" s="266" t="s">
        <v>479</v>
      </c>
      <c r="C130" s="267">
        <v>4.1125</v>
      </c>
      <c r="D130" s="268" t="s">
        <v>479</v>
      </c>
      <c r="E130" s="269"/>
      <c r="F130" s="270"/>
    </row>
    <row r="131" spans="1:6" s="238" customFormat="1" ht="15" customHeight="1">
      <c r="A131" s="265" t="s">
        <v>548</v>
      </c>
      <c r="B131" s="266" t="s">
        <v>479</v>
      </c>
      <c r="C131" s="267">
        <v>4.2</v>
      </c>
      <c r="D131" s="268" t="s">
        <v>479</v>
      </c>
      <c r="E131" s="269"/>
      <c r="F131" s="270"/>
    </row>
    <row r="132" spans="1:6" s="238" customFormat="1" ht="15" customHeight="1">
      <c r="A132" s="265" t="s">
        <v>564</v>
      </c>
      <c r="B132" s="266" t="s">
        <v>479</v>
      </c>
      <c r="C132" s="267">
        <v>4.4</v>
      </c>
      <c r="D132" s="268" t="s">
        <v>479</v>
      </c>
      <c r="E132" s="269"/>
      <c r="F132" s="270"/>
    </row>
    <row r="133" spans="1:6" s="238" customFormat="1" ht="15" customHeight="1">
      <c r="A133" s="265" t="s">
        <v>705</v>
      </c>
      <c r="B133" s="266" t="s">
        <v>479</v>
      </c>
      <c r="C133" s="267">
        <v>4.65</v>
      </c>
      <c r="D133" s="268" t="s">
        <v>479</v>
      </c>
      <c r="E133" s="269"/>
      <c r="F133" s="270"/>
    </row>
    <row r="134" spans="1:6" s="238" customFormat="1" ht="15" customHeight="1">
      <c r="A134" s="265" t="s">
        <v>904</v>
      </c>
      <c r="B134" s="266" t="s">
        <v>479</v>
      </c>
      <c r="C134" s="267">
        <v>4.7</v>
      </c>
      <c r="D134" s="268" t="s">
        <v>905</v>
      </c>
      <c r="E134" s="269"/>
      <c r="F134" s="270"/>
    </row>
    <row r="135" spans="1:6" s="238" customFormat="1" ht="15" customHeight="1">
      <c r="A135" s="265" t="s">
        <v>751</v>
      </c>
      <c r="B135" s="266" t="s">
        <v>479</v>
      </c>
      <c r="C135" s="267">
        <v>5</v>
      </c>
      <c r="D135" s="268" t="s">
        <v>479</v>
      </c>
      <c r="E135" s="269"/>
      <c r="F135" s="270"/>
    </row>
    <row r="136" spans="1:6" s="238" customFormat="1" ht="15" customHeight="1">
      <c r="A136" s="265" t="s">
        <v>715</v>
      </c>
      <c r="B136" s="266" t="s">
        <v>479</v>
      </c>
      <c r="C136" s="267">
        <v>5.1</v>
      </c>
      <c r="D136" s="268" t="s">
        <v>479</v>
      </c>
      <c r="E136" s="269"/>
      <c r="F136" s="270"/>
    </row>
    <row r="137" spans="1:6" s="238" customFormat="1" ht="15" customHeight="1">
      <c r="A137" s="265" t="s">
        <v>707</v>
      </c>
      <c r="B137" s="266" t="s">
        <v>479</v>
      </c>
      <c r="C137" s="267">
        <v>5.4</v>
      </c>
      <c r="D137" s="268" t="s">
        <v>479</v>
      </c>
      <c r="E137" s="269"/>
      <c r="F137" s="270"/>
    </row>
    <row r="138" spans="1:6" s="238" customFormat="1" ht="15" customHeight="1">
      <c r="A138" s="265" t="s">
        <v>912</v>
      </c>
      <c r="B138" s="266" t="s">
        <v>479</v>
      </c>
      <c r="C138" s="267">
        <v>5.4</v>
      </c>
      <c r="D138" s="268" t="s">
        <v>479</v>
      </c>
      <c r="E138" s="269"/>
      <c r="F138" s="270"/>
    </row>
    <row r="139" spans="1:6" s="238" customFormat="1" ht="15" customHeight="1">
      <c r="A139" s="265" t="s">
        <v>708</v>
      </c>
      <c r="B139" s="266" t="s">
        <v>479</v>
      </c>
      <c r="C139" s="267">
        <v>5.7</v>
      </c>
      <c r="D139" s="268" t="s">
        <v>479</v>
      </c>
      <c r="E139" s="269"/>
      <c r="F139" s="270"/>
    </row>
    <row r="140" spans="1:6" s="238" customFormat="1" ht="15" customHeight="1">
      <c r="A140" s="265" t="s">
        <v>731</v>
      </c>
      <c r="B140" s="266" t="s">
        <v>479</v>
      </c>
      <c r="C140" s="267">
        <v>5.85</v>
      </c>
      <c r="D140" s="268" t="s">
        <v>479</v>
      </c>
      <c r="E140" s="269"/>
      <c r="F140" s="270"/>
    </row>
    <row r="141" spans="1:6" s="238" customFormat="1" ht="15" customHeight="1">
      <c r="A141" s="265" t="s">
        <v>671</v>
      </c>
      <c r="B141" s="266" t="s">
        <v>479</v>
      </c>
      <c r="C141" s="267">
        <v>5.875</v>
      </c>
      <c r="D141" s="268" t="s">
        <v>913</v>
      </c>
      <c r="E141" s="269"/>
      <c r="F141" s="270"/>
    </row>
    <row r="142" spans="1:6" s="238" customFormat="1" ht="15" customHeight="1">
      <c r="A142" s="265" t="s">
        <v>726</v>
      </c>
      <c r="B142" s="266" t="s">
        <v>479</v>
      </c>
      <c r="C142" s="267">
        <v>6</v>
      </c>
      <c r="D142" s="268" t="s">
        <v>479</v>
      </c>
      <c r="E142" s="269"/>
      <c r="F142" s="270"/>
    </row>
    <row r="143" spans="1:6" s="238" customFormat="1" ht="15" customHeight="1">
      <c r="A143" s="265" t="s">
        <v>764</v>
      </c>
      <c r="B143" s="266" t="s">
        <v>479</v>
      </c>
      <c r="C143" s="267">
        <v>6.4</v>
      </c>
      <c r="D143" s="268" t="s">
        <v>479</v>
      </c>
      <c r="E143" s="269"/>
      <c r="F143" s="270"/>
    </row>
    <row r="144" spans="1:6" s="238" customFormat="1" ht="15" customHeight="1">
      <c r="A144" s="265" t="s">
        <v>650</v>
      </c>
      <c r="B144" s="266" t="s">
        <v>479</v>
      </c>
      <c r="C144" s="267">
        <v>6.4625</v>
      </c>
      <c r="D144" s="268" t="s">
        <v>479</v>
      </c>
      <c r="E144" s="269"/>
      <c r="F144" s="270"/>
    </row>
    <row r="145" spans="1:6" s="238" customFormat="1" ht="15" customHeight="1">
      <c r="A145" s="265" t="s">
        <v>671</v>
      </c>
      <c r="B145" s="266" t="s">
        <v>479</v>
      </c>
      <c r="C145" s="267">
        <v>6.4625</v>
      </c>
      <c r="D145" s="268" t="s">
        <v>479</v>
      </c>
      <c r="E145" s="269"/>
      <c r="F145" s="270"/>
    </row>
    <row r="146" spans="1:6" s="238" customFormat="1" ht="15" customHeight="1">
      <c r="A146" s="265" t="s">
        <v>639</v>
      </c>
      <c r="B146" s="266" t="s">
        <v>479</v>
      </c>
      <c r="C146" s="267">
        <v>6.7</v>
      </c>
      <c r="D146" s="268" t="s">
        <v>479</v>
      </c>
      <c r="E146" s="269"/>
      <c r="F146" s="270"/>
    </row>
    <row r="147" spans="1:6" s="238" customFormat="1" ht="15" customHeight="1">
      <c r="A147" s="265" t="s">
        <v>914</v>
      </c>
      <c r="B147" s="266" t="s">
        <v>479</v>
      </c>
      <c r="C147" s="267">
        <v>6.7</v>
      </c>
      <c r="D147" s="268" t="s">
        <v>479</v>
      </c>
      <c r="E147" s="269"/>
      <c r="F147" s="270"/>
    </row>
    <row r="148" spans="1:6" s="238" customFormat="1" ht="15" customHeight="1">
      <c r="A148" s="265" t="s">
        <v>661</v>
      </c>
      <c r="B148" s="266" t="s">
        <v>479</v>
      </c>
      <c r="C148" s="267">
        <v>6.8</v>
      </c>
      <c r="D148" s="268" t="s">
        <v>479</v>
      </c>
      <c r="E148" s="269"/>
      <c r="F148" s="270"/>
    </row>
    <row r="149" spans="1:6" s="238" customFormat="1" ht="15" customHeight="1">
      <c r="A149" s="265" t="s">
        <v>774</v>
      </c>
      <c r="B149" s="266" t="s">
        <v>479</v>
      </c>
      <c r="C149" s="267">
        <v>7</v>
      </c>
      <c r="D149" s="268" t="s">
        <v>479</v>
      </c>
      <c r="E149" s="269"/>
      <c r="F149" s="270"/>
    </row>
    <row r="150" spans="1:6" s="238" customFormat="1" ht="15" customHeight="1">
      <c r="A150" s="265" t="s">
        <v>760</v>
      </c>
      <c r="B150" s="266" t="s">
        <v>479</v>
      </c>
      <c r="C150" s="267">
        <v>7</v>
      </c>
      <c r="D150" s="268" t="s">
        <v>479</v>
      </c>
      <c r="E150" s="269"/>
      <c r="F150" s="270"/>
    </row>
    <row r="151" spans="1:6" s="238" customFormat="1" ht="15" customHeight="1">
      <c r="A151" s="265" t="s">
        <v>822</v>
      </c>
      <c r="B151" s="266" t="s">
        <v>479</v>
      </c>
      <c r="C151" s="267">
        <v>7.2</v>
      </c>
      <c r="D151" s="268" t="s">
        <v>479</v>
      </c>
      <c r="E151" s="269"/>
      <c r="F151" s="270"/>
    </row>
    <row r="152" spans="1:6" s="238" customFormat="1" ht="15" customHeight="1">
      <c r="A152" s="265" t="s">
        <v>915</v>
      </c>
      <c r="B152" s="266" t="s">
        <v>479</v>
      </c>
      <c r="C152" s="267">
        <v>7.3</v>
      </c>
      <c r="D152" s="268" t="s">
        <v>479</v>
      </c>
      <c r="E152" s="269"/>
      <c r="F152" s="270"/>
    </row>
    <row r="153" spans="1:6" s="238" customFormat="1" ht="15" customHeight="1">
      <c r="A153" s="265" t="s">
        <v>455</v>
      </c>
      <c r="B153" s="266" t="s">
        <v>479</v>
      </c>
      <c r="C153" s="267">
        <v>7.6375</v>
      </c>
      <c r="D153" s="268" t="s">
        <v>479</v>
      </c>
      <c r="E153" s="269"/>
      <c r="F153" s="270"/>
    </row>
    <row r="154" spans="1:6" s="238" customFormat="1" ht="15" customHeight="1">
      <c r="A154" s="265" t="s">
        <v>757</v>
      </c>
      <c r="B154" s="266" t="s">
        <v>479</v>
      </c>
      <c r="C154" s="267">
        <v>7.9</v>
      </c>
      <c r="D154" s="268" t="s">
        <v>479</v>
      </c>
      <c r="E154" s="269"/>
      <c r="F154" s="270"/>
    </row>
    <row r="155" spans="1:6" s="238" customFormat="1" ht="15" customHeight="1">
      <c r="A155" s="265" t="s">
        <v>863</v>
      </c>
      <c r="B155" s="266" t="s">
        <v>479</v>
      </c>
      <c r="C155" s="267">
        <v>7.9</v>
      </c>
      <c r="D155" s="268" t="s">
        <v>479</v>
      </c>
      <c r="E155" s="269"/>
      <c r="F155" s="270"/>
    </row>
    <row r="156" spans="1:6" s="238" customFormat="1" ht="15" customHeight="1">
      <c r="A156" s="265" t="s">
        <v>864</v>
      </c>
      <c r="B156" s="266" t="s">
        <v>479</v>
      </c>
      <c r="C156" s="267">
        <v>7.9</v>
      </c>
      <c r="D156" s="268" t="s">
        <v>479</v>
      </c>
      <c r="E156" s="269"/>
      <c r="F156" s="270"/>
    </row>
    <row r="157" spans="1:6" s="238" customFormat="1" ht="15" customHeight="1">
      <c r="A157" s="265" t="s">
        <v>916</v>
      </c>
      <c r="B157" s="266" t="s">
        <v>479</v>
      </c>
      <c r="C157" s="267">
        <v>7.9</v>
      </c>
      <c r="D157" s="268" t="s">
        <v>479</v>
      </c>
      <c r="E157" s="269"/>
      <c r="F157" s="270"/>
    </row>
    <row r="158" spans="1:6" s="238" customFormat="1" ht="15" customHeight="1">
      <c r="A158" s="265" t="s">
        <v>917</v>
      </c>
      <c r="B158" s="266" t="s">
        <v>479</v>
      </c>
      <c r="C158" s="267">
        <v>7.9</v>
      </c>
      <c r="D158" s="268" t="s">
        <v>479</v>
      </c>
      <c r="E158" s="269"/>
      <c r="F158" s="270"/>
    </row>
    <row r="159" spans="1:6" s="238" customFormat="1" ht="15" customHeight="1">
      <c r="A159" s="265" t="s">
        <v>862</v>
      </c>
      <c r="B159" s="266" t="s">
        <v>479</v>
      </c>
      <c r="C159" s="267">
        <v>8</v>
      </c>
      <c r="D159" s="268" t="s">
        <v>479</v>
      </c>
      <c r="E159" s="269"/>
      <c r="F159" s="270"/>
    </row>
    <row r="160" spans="1:6" s="238" customFormat="1" ht="15" customHeight="1">
      <c r="A160" s="265" t="s">
        <v>725</v>
      </c>
      <c r="B160" s="266" t="s">
        <v>479</v>
      </c>
      <c r="C160" s="267">
        <v>8.1</v>
      </c>
      <c r="D160" s="268" t="s">
        <v>479</v>
      </c>
      <c r="E160" s="269"/>
      <c r="F160" s="270"/>
    </row>
    <row r="161" spans="1:6" s="238" customFormat="1" ht="15" customHeight="1">
      <c r="A161" s="265" t="s">
        <v>815</v>
      </c>
      <c r="B161" s="266" t="s">
        <v>479</v>
      </c>
      <c r="C161" s="267">
        <v>8.2</v>
      </c>
      <c r="D161" s="268" t="s">
        <v>479</v>
      </c>
      <c r="E161" s="269"/>
      <c r="F161" s="270"/>
    </row>
    <row r="162" spans="1:6" s="238" customFormat="1" ht="15" customHeight="1">
      <c r="A162" s="265" t="s">
        <v>498</v>
      </c>
      <c r="B162" s="266" t="s">
        <v>479</v>
      </c>
      <c r="C162" s="267">
        <v>8.3</v>
      </c>
      <c r="D162" s="268" t="s">
        <v>479</v>
      </c>
      <c r="E162" s="269"/>
      <c r="F162" s="270"/>
    </row>
    <row r="163" spans="1:6" s="238" customFormat="1" ht="15" customHeight="1">
      <c r="A163" s="265" t="s">
        <v>865</v>
      </c>
      <c r="B163" s="266" t="s">
        <v>479</v>
      </c>
      <c r="C163" s="267">
        <v>8.5</v>
      </c>
      <c r="D163" s="268" t="s">
        <v>479</v>
      </c>
      <c r="E163" s="269"/>
      <c r="F163" s="270"/>
    </row>
    <row r="164" spans="1:6" s="238" customFormat="1" ht="15" customHeight="1">
      <c r="A164" s="265" t="s">
        <v>545</v>
      </c>
      <c r="B164" s="266" t="s">
        <v>479</v>
      </c>
      <c r="C164" s="267">
        <v>8.85</v>
      </c>
      <c r="D164" s="268" t="s">
        <v>479</v>
      </c>
      <c r="E164" s="269"/>
      <c r="F164" s="270"/>
    </row>
    <row r="165" spans="1:6" s="238" customFormat="1" ht="15" customHeight="1">
      <c r="A165" s="265" t="s">
        <v>825</v>
      </c>
      <c r="B165" s="266" t="s">
        <v>479</v>
      </c>
      <c r="C165" s="267">
        <v>9</v>
      </c>
      <c r="D165" s="268" t="s">
        <v>479</v>
      </c>
      <c r="E165" s="269"/>
      <c r="F165" s="270"/>
    </row>
    <row r="166" spans="1:6" s="238" customFormat="1" ht="15" customHeight="1">
      <c r="A166" s="265" t="s">
        <v>540</v>
      </c>
      <c r="B166" s="266" t="s">
        <v>479</v>
      </c>
      <c r="C166" s="267">
        <v>9.4</v>
      </c>
      <c r="D166" s="268" t="s">
        <v>918</v>
      </c>
      <c r="E166" s="269"/>
      <c r="F166" s="270"/>
    </row>
    <row r="167" spans="1:6" s="238" customFormat="1" ht="15" customHeight="1">
      <c r="A167" s="265" t="s">
        <v>773</v>
      </c>
      <c r="B167" s="266" t="s">
        <v>479</v>
      </c>
      <c r="C167" s="267">
        <v>9.4</v>
      </c>
      <c r="D167" s="268" t="s">
        <v>918</v>
      </c>
      <c r="E167" s="269"/>
      <c r="F167" s="270"/>
    </row>
    <row r="168" spans="1:6" s="238" customFormat="1" ht="15" customHeight="1">
      <c r="A168" s="265" t="s">
        <v>678</v>
      </c>
      <c r="B168" s="266" t="s">
        <v>479</v>
      </c>
      <c r="C168" s="267">
        <v>9.7</v>
      </c>
      <c r="D168" s="268" t="s">
        <v>918</v>
      </c>
      <c r="E168" s="269"/>
      <c r="F168" s="270"/>
    </row>
    <row r="169" spans="1:6" s="238" customFormat="1" ht="15" customHeight="1">
      <c r="A169" s="265" t="s">
        <v>784</v>
      </c>
      <c r="B169" s="266" t="s">
        <v>479</v>
      </c>
      <c r="C169" s="267">
        <v>10</v>
      </c>
      <c r="D169" s="268" t="s">
        <v>918</v>
      </c>
      <c r="E169" s="269"/>
      <c r="F169" s="270"/>
    </row>
    <row r="170" spans="1:6" s="238" customFormat="1" ht="15" customHeight="1">
      <c r="A170" s="265" t="s">
        <v>844</v>
      </c>
      <c r="B170" s="266" t="s">
        <v>479</v>
      </c>
      <c r="C170" s="267">
        <v>10.1</v>
      </c>
      <c r="D170" s="268" t="s">
        <v>918</v>
      </c>
      <c r="E170" s="269"/>
      <c r="F170" s="270"/>
    </row>
    <row r="171" spans="1:6" s="238" customFormat="1" ht="15" customHeight="1">
      <c r="A171" s="265" t="s">
        <v>919</v>
      </c>
      <c r="B171" s="266" t="s">
        <v>479</v>
      </c>
      <c r="C171" s="267">
        <v>10.225</v>
      </c>
      <c r="D171" s="268" t="s">
        <v>918</v>
      </c>
      <c r="E171" s="269"/>
      <c r="F171" s="270"/>
    </row>
    <row r="172" spans="1:6" s="238" customFormat="1" ht="15" customHeight="1">
      <c r="A172" s="265" t="s">
        <v>560</v>
      </c>
      <c r="B172" s="266" t="s">
        <v>479</v>
      </c>
      <c r="C172" s="267">
        <v>10.4</v>
      </c>
      <c r="D172" s="268" t="s">
        <v>918</v>
      </c>
      <c r="E172" s="269"/>
      <c r="F172" s="270"/>
    </row>
    <row r="173" spans="1:6" s="238" customFormat="1" ht="15" customHeight="1">
      <c r="A173" s="265" t="s">
        <v>518</v>
      </c>
      <c r="B173" s="266" t="s">
        <v>479</v>
      </c>
      <c r="C173" s="267">
        <v>10.85</v>
      </c>
      <c r="D173" s="268" t="s">
        <v>918</v>
      </c>
      <c r="E173" s="269"/>
      <c r="F173" s="270"/>
    </row>
    <row r="174" spans="1:6" s="238" customFormat="1" ht="15" customHeight="1">
      <c r="A174" s="265" t="s">
        <v>842</v>
      </c>
      <c r="B174" s="266" t="s">
        <v>479</v>
      </c>
      <c r="C174" s="267">
        <v>11.8</v>
      </c>
      <c r="D174" s="268" t="s">
        <v>918</v>
      </c>
      <c r="E174" s="269"/>
      <c r="F174" s="270"/>
    </row>
    <row r="175" spans="1:6" s="238" customFormat="1" ht="15" customHeight="1">
      <c r="A175" s="265" t="s">
        <v>449</v>
      </c>
      <c r="B175" s="266" t="s">
        <v>479</v>
      </c>
      <c r="C175" s="267">
        <v>12.2</v>
      </c>
      <c r="D175" s="268" t="s">
        <v>918</v>
      </c>
      <c r="E175" s="269"/>
      <c r="F175" s="270"/>
    </row>
    <row r="176" spans="1:6" s="238" customFormat="1" ht="15" customHeight="1">
      <c r="A176" s="265" t="s">
        <v>565</v>
      </c>
      <c r="B176" s="266" t="s">
        <v>479</v>
      </c>
      <c r="C176" s="267">
        <v>12.5</v>
      </c>
      <c r="D176" s="268" t="s">
        <v>918</v>
      </c>
      <c r="E176" s="269"/>
      <c r="F176" s="270"/>
    </row>
    <row r="177" spans="1:6" s="238" customFormat="1" ht="15" customHeight="1">
      <c r="A177" s="265" t="s">
        <v>765</v>
      </c>
      <c r="B177" s="266" t="s">
        <v>479</v>
      </c>
      <c r="C177" s="267">
        <v>13</v>
      </c>
      <c r="D177" s="268" t="s">
        <v>918</v>
      </c>
      <c r="E177" s="269"/>
      <c r="F177" s="270"/>
    </row>
    <row r="178" spans="1:6" s="238" customFormat="1" ht="15" customHeight="1">
      <c r="A178" s="265" t="s">
        <v>758</v>
      </c>
      <c r="B178" s="266" t="s">
        <v>479</v>
      </c>
      <c r="C178" s="267">
        <v>14.0875</v>
      </c>
      <c r="D178" s="268" t="s">
        <v>918</v>
      </c>
      <c r="E178" s="269"/>
      <c r="F178" s="270"/>
    </row>
    <row r="179" spans="1:6" s="238" customFormat="1" ht="15" customHeight="1">
      <c r="A179" s="265" t="s">
        <v>861</v>
      </c>
      <c r="B179" s="266" t="s">
        <v>479</v>
      </c>
      <c r="C179" s="267">
        <v>14.4</v>
      </c>
      <c r="D179" s="268" t="s">
        <v>918</v>
      </c>
      <c r="E179" s="269"/>
      <c r="F179" s="270"/>
    </row>
    <row r="180" spans="1:6" s="238" customFormat="1" ht="15" customHeight="1">
      <c r="A180" s="265" t="s">
        <v>652</v>
      </c>
      <c r="B180" s="266" t="s">
        <v>479</v>
      </c>
      <c r="C180" s="267">
        <v>14.6875</v>
      </c>
      <c r="D180" s="268" t="s">
        <v>913</v>
      </c>
      <c r="E180" s="269"/>
      <c r="F180" s="270"/>
    </row>
    <row r="181" spans="1:6" s="238" customFormat="1" ht="15" customHeight="1">
      <c r="A181" s="265" t="s">
        <v>920</v>
      </c>
      <c r="B181" s="266" t="s">
        <v>479</v>
      </c>
      <c r="C181" s="267">
        <v>15.3</v>
      </c>
      <c r="D181" s="268" t="s">
        <v>921</v>
      </c>
      <c r="E181" s="269"/>
      <c r="F181" s="270"/>
    </row>
    <row r="182" spans="1:6" s="238" customFormat="1" ht="15" customHeight="1">
      <c r="A182" s="265" t="s">
        <v>761</v>
      </c>
      <c r="B182" s="266" t="s">
        <v>479</v>
      </c>
      <c r="C182" s="267">
        <v>15.5</v>
      </c>
      <c r="D182" s="268" t="s">
        <v>918</v>
      </c>
      <c r="E182" s="269"/>
      <c r="F182" s="270"/>
    </row>
    <row r="183" spans="1:6" s="238" customFormat="1" ht="15" customHeight="1">
      <c r="A183" s="265" t="s">
        <v>680</v>
      </c>
      <c r="B183" s="266" t="s">
        <v>479</v>
      </c>
      <c r="C183" s="267">
        <v>15.7</v>
      </c>
      <c r="D183" s="268" t="s">
        <v>918</v>
      </c>
      <c r="E183" s="269"/>
      <c r="F183" s="270"/>
    </row>
    <row r="184" spans="1:6" s="238" customFormat="1" ht="15" customHeight="1">
      <c r="A184" s="265" t="s">
        <v>738</v>
      </c>
      <c r="B184" s="266" t="s">
        <v>479</v>
      </c>
      <c r="C184" s="267">
        <v>17.4</v>
      </c>
      <c r="D184" s="268" t="s">
        <v>918</v>
      </c>
      <c r="E184" s="269"/>
      <c r="F184" s="270"/>
    </row>
    <row r="185" spans="1:6" s="238" customFormat="1" ht="15" customHeight="1">
      <c r="A185" s="265" t="s">
        <v>540</v>
      </c>
      <c r="B185" s="266" t="s">
        <v>479</v>
      </c>
      <c r="C185" s="267">
        <v>18.9</v>
      </c>
      <c r="D185" s="268" t="s">
        <v>898</v>
      </c>
      <c r="E185" s="269"/>
      <c r="F185" s="270"/>
    </row>
    <row r="186" spans="1:6" s="238" customFormat="1" ht="15" customHeight="1">
      <c r="A186" s="265" t="s">
        <v>534</v>
      </c>
      <c r="B186" s="266" t="s">
        <v>479</v>
      </c>
      <c r="C186" s="267">
        <v>27.2</v>
      </c>
      <c r="D186" s="268" t="s">
        <v>891</v>
      </c>
      <c r="E186" s="269"/>
      <c r="F186" s="270"/>
    </row>
    <row r="187" spans="1:6" s="238" customFormat="1" ht="15" customHeight="1" thickBot="1">
      <c r="A187" s="259" t="s">
        <v>534</v>
      </c>
      <c r="B187" s="260" t="s">
        <v>479</v>
      </c>
      <c r="C187" s="261">
        <v>31.4</v>
      </c>
      <c r="D187" s="262" t="s">
        <v>891</v>
      </c>
      <c r="E187" s="263"/>
      <c r="F187" s="264"/>
    </row>
    <row r="188" spans="1:6" s="238" customFormat="1" ht="15" customHeight="1">
      <c r="A188" s="247" t="s">
        <v>568</v>
      </c>
      <c r="B188" s="248" t="s">
        <v>922</v>
      </c>
      <c r="C188" s="249">
        <v>1.3</v>
      </c>
      <c r="D188" s="250" t="s">
        <v>923</v>
      </c>
      <c r="E188" s="251">
        <f>SUM(C188:C191)</f>
        <v>8.375</v>
      </c>
      <c r="F188" s="252">
        <f>E188/$E$2</f>
        <v>0.0008464148645609886</v>
      </c>
    </row>
    <row r="189" spans="1:6" s="238" customFormat="1" ht="15" customHeight="1">
      <c r="A189" s="265" t="s">
        <v>568</v>
      </c>
      <c r="B189" s="266" t="s">
        <v>922</v>
      </c>
      <c r="C189" s="267">
        <v>1.3</v>
      </c>
      <c r="D189" s="268" t="s">
        <v>923</v>
      </c>
      <c r="E189" s="269"/>
      <c r="F189" s="270"/>
    </row>
    <row r="190" spans="1:6" s="238" customFormat="1" ht="15" customHeight="1">
      <c r="A190" s="265" t="s">
        <v>603</v>
      </c>
      <c r="B190" s="266" t="s">
        <v>922</v>
      </c>
      <c r="C190" s="267">
        <v>2.625</v>
      </c>
      <c r="D190" s="268" t="s">
        <v>924</v>
      </c>
      <c r="E190" s="269"/>
      <c r="F190" s="270"/>
    </row>
    <row r="191" spans="1:6" s="238" customFormat="1" ht="15" customHeight="1" thickBot="1">
      <c r="A191" s="259" t="s">
        <v>603</v>
      </c>
      <c r="B191" s="260" t="s">
        <v>922</v>
      </c>
      <c r="C191" s="261">
        <v>3.15</v>
      </c>
      <c r="D191" s="262" t="s">
        <v>924</v>
      </c>
      <c r="E191" s="263"/>
      <c r="F191" s="264"/>
    </row>
    <row r="192" spans="1:6" s="238" customFormat="1" ht="15" customHeight="1">
      <c r="A192" s="247" t="s">
        <v>537</v>
      </c>
      <c r="B192" s="248" t="s">
        <v>531</v>
      </c>
      <c r="C192" s="249">
        <v>9.2</v>
      </c>
      <c r="D192" s="250" t="s">
        <v>925</v>
      </c>
      <c r="E192" s="251">
        <f>SUM(C192:C194)</f>
        <v>39.375</v>
      </c>
      <c r="F192" s="252">
        <f>E192/$E$2</f>
        <v>0.003979413169204648</v>
      </c>
    </row>
    <row r="193" spans="1:6" s="238" customFormat="1" ht="15" customHeight="1">
      <c r="A193" s="265" t="s">
        <v>535</v>
      </c>
      <c r="B193" s="266" t="s">
        <v>531</v>
      </c>
      <c r="C193" s="267">
        <v>12.925</v>
      </c>
      <c r="D193" s="268" t="s">
        <v>926</v>
      </c>
      <c r="E193" s="269"/>
      <c r="F193" s="270"/>
    </row>
    <row r="194" spans="1:6" s="238" customFormat="1" ht="15" customHeight="1" thickBot="1">
      <c r="A194" s="259" t="s">
        <v>537</v>
      </c>
      <c r="B194" s="260" t="s">
        <v>531</v>
      </c>
      <c r="C194" s="261">
        <v>17.25</v>
      </c>
      <c r="D194" s="262" t="s">
        <v>925</v>
      </c>
      <c r="E194" s="263"/>
      <c r="F194" s="264"/>
    </row>
    <row r="195" spans="1:6" s="238" customFormat="1" ht="15" customHeight="1" thickBot="1">
      <c r="A195" s="247" t="s">
        <v>927</v>
      </c>
      <c r="B195" s="248" t="s">
        <v>928</v>
      </c>
      <c r="C195" s="249">
        <v>7.05</v>
      </c>
      <c r="D195" s="250" t="s">
        <v>929</v>
      </c>
      <c r="E195" s="251">
        <f>C195</f>
        <v>7.05</v>
      </c>
      <c r="F195" s="252">
        <f>E195/$E$2</f>
        <v>0.0007125044531528322</v>
      </c>
    </row>
    <row r="196" spans="1:6" s="238" customFormat="1" ht="15" customHeight="1">
      <c r="A196" s="247" t="s">
        <v>598</v>
      </c>
      <c r="B196" s="248" t="s">
        <v>930</v>
      </c>
      <c r="C196" s="249">
        <v>0.525</v>
      </c>
      <c r="D196" s="250" t="s">
        <v>931</v>
      </c>
      <c r="E196" s="251">
        <f>SUM(C196:C206)</f>
        <v>99.7375</v>
      </c>
      <c r="F196" s="252">
        <f>E196/$E$2</f>
        <v>0.010079916722883773</v>
      </c>
    </row>
    <row r="197" spans="1:6" s="238" customFormat="1" ht="15" customHeight="1">
      <c r="A197" s="265" t="s">
        <v>512</v>
      </c>
      <c r="B197" s="266" t="s">
        <v>932</v>
      </c>
      <c r="C197" s="267">
        <v>3.45</v>
      </c>
      <c r="D197" s="268" t="s">
        <v>933</v>
      </c>
      <c r="E197" s="269"/>
      <c r="F197" s="270"/>
    </row>
    <row r="198" spans="1:6" s="238" customFormat="1" ht="15" customHeight="1">
      <c r="A198" s="265" t="s">
        <v>524</v>
      </c>
      <c r="B198" s="266" t="s">
        <v>932</v>
      </c>
      <c r="C198" s="267">
        <v>4.6</v>
      </c>
      <c r="D198" s="268" t="s">
        <v>934</v>
      </c>
      <c r="E198" s="269"/>
      <c r="F198" s="270"/>
    </row>
    <row r="199" spans="1:6" s="238" customFormat="1" ht="15" customHeight="1">
      <c r="A199" s="265" t="s">
        <v>764</v>
      </c>
      <c r="B199" s="266" t="s">
        <v>932</v>
      </c>
      <c r="C199" s="267">
        <v>4.6</v>
      </c>
      <c r="D199" s="268" t="s">
        <v>935</v>
      </c>
      <c r="E199" s="269"/>
      <c r="F199" s="270"/>
    </row>
    <row r="200" spans="1:6" s="238" customFormat="1" ht="15" customHeight="1">
      <c r="A200" s="265" t="s">
        <v>685</v>
      </c>
      <c r="B200" s="266" t="s">
        <v>932</v>
      </c>
      <c r="C200" s="267">
        <v>5.875</v>
      </c>
      <c r="D200" s="268"/>
      <c r="E200" s="269"/>
      <c r="F200" s="270"/>
    </row>
    <row r="201" spans="1:6" s="238" customFormat="1" ht="15" customHeight="1">
      <c r="A201" s="265" t="s">
        <v>759</v>
      </c>
      <c r="B201" s="266" t="s">
        <v>932</v>
      </c>
      <c r="C201" s="267">
        <v>9.775</v>
      </c>
      <c r="D201" s="268" t="s">
        <v>936</v>
      </c>
      <c r="E201" s="269"/>
      <c r="F201" s="270"/>
    </row>
    <row r="202" spans="1:6" s="238" customFormat="1" ht="15" customHeight="1">
      <c r="A202" s="265" t="s">
        <v>813</v>
      </c>
      <c r="B202" s="266" t="s">
        <v>932</v>
      </c>
      <c r="C202" s="267">
        <v>10.35</v>
      </c>
      <c r="D202" s="268" t="s">
        <v>937</v>
      </c>
      <c r="E202" s="269"/>
      <c r="F202" s="270"/>
    </row>
    <row r="203" spans="1:6" s="238" customFormat="1" ht="15" customHeight="1">
      <c r="A203" s="265" t="s">
        <v>927</v>
      </c>
      <c r="B203" s="266" t="s">
        <v>932</v>
      </c>
      <c r="C203" s="267">
        <v>11.1625</v>
      </c>
      <c r="D203" s="268" t="s">
        <v>938</v>
      </c>
      <c r="E203" s="269"/>
      <c r="F203" s="270"/>
    </row>
    <row r="204" spans="1:6" s="238" customFormat="1" ht="15" customHeight="1">
      <c r="A204" s="265" t="s">
        <v>636</v>
      </c>
      <c r="B204" s="266" t="s">
        <v>932</v>
      </c>
      <c r="C204" s="267">
        <v>14.525</v>
      </c>
      <c r="D204" s="268" t="s">
        <v>939</v>
      </c>
      <c r="E204" s="269"/>
      <c r="F204" s="270"/>
    </row>
    <row r="205" spans="1:6" s="238" customFormat="1" ht="15" customHeight="1">
      <c r="A205" s="265" t="s">
        <v>759</v>
      </c>
      <c r="B205" s="266" t="s">
        <v>932</v>
      </c>
      <c r="C205" s="267">
        <v>15.325</v>
      </c>
      <c r="D205" s="268" t="s">
        <v>937</v>
      </c>
      <c r="E205" s="269"/>
      <c r="F205" s="270"/>
    </row>
    <row r="206" spans="1:6" s="238" customFormat="1" ht="15" customHeight="1" thickBot="1">
      <c r="A206" s="259" t="s">
        <v>813</v>
      </c>
      <c r="B206" s="260" t="s">
        <v>932</v>
      </c>
      <c r="C206" s="261">
        <v>19.55</v>
      </c>
      <c r="D206" s="262" t="s">
        <v>937</v>
      </c>
      <c r="E206" s="263"/>
      <c r="F206" s="264"/>
    </row>
    <row r="207" spans="1:6" s="238" customFormat="1" ht="15" customHeight="1">
      <c r="A207" s="247" t="s">
        <v>904</v>
      </c>
      <c r="B207" s="248" t="s">
        <v>940</v>
      </c>
      <c r="C207" s="249">
        <v>2.35</v>
      </c>
      <c r="D207" s="250" t="s">
        <v>941</v>
      </c>
      <c r="E207" s="251">
        <f>SUM(C207:C213)</f>
        <v>135.1</v>
      </c>
      <c r="F207" s="252">
        <f>E207/$E$2</f>
        <v>0.013653808740559948</v>
      </c>
    </row>
    <row r="208" spans="1:6" s="238" customFormat="1" ht="15" customHeight="1">
      <c r="A208" s="265" t="s">
        <v>575</v>
      </c>
      <c r="B208" s="266" t="s">
        <v>942</v>
      </c>
      <c r="C208" s="267">
        <v>1.175</v>
      </c>
      <c r="D208" s="268" t="s">
        <v>943</v>
      </c>
      <c r="E208" s="269"/>
      <c r="F208" s="270"/>
    </row>
    <row r="209" spans="1:6" s="238" customFormat="1" ht="15" customHeight="1">
      <c r="A209" s="265" t="s">
        <v>883</v>
      </c>
      <c r="B209" s="266" t="s">
        <v>942</v>
      </c>
      <c r="C209" s="267">
        <v>3.525</v>
      </c>
      <c r="D209" s="268" t="s">
        <v>941</v>
      </c>
      <c r="E209" s="269"/>
      <c r="F209" s="270"/>
    </row>
    <row r="210" spans="1:6" s="238" customFormat="1" ht="15" customHeight="1">
      <c r="A210" s="265" t="s">
        <v>723</v>
      </c>
      <c r="B210" s="266" t="s">
        <v>942</v>
      </c>
      <c r="C210" s="267">
        <v>13.65</v>
      </c>
      <c r="D210" s="268" t="s">
        <v>944</v>
      </c>
      <c r="E210" s="269"/>
      <c r="F210" s="270"/>
    </row>
    <row r="211" spans="1:6" s="238" customFormat="1" ht="15" customHeight="1">
      <c r="A211" s="265" t="s">
        <v>501</v>
      </c>
      <c r="B211" s="266" t="s">
        <v>942</v>
      </c>
      <c r="C211" s="267">
        <v>34.3</v>
      </c>
      <c r="D211" s="268" t="s">
        <v>945</v>
      </c>
      <c r="E211" s="269"/>
      <c r="F211" s="270"/>
    </row>
    <row r="212" spans="1:6" s="238" customFormat="1" ht="15" customHeight="1">
      <c r="A212" s="265" t="s">
        <v>519</v>
      </c>
      <c r="B212" s="266" t="s">
        <v>942</v>
      </c>
      <c r="C212" s="267">
        <v>36</v>
      </c>
      <c r="D212" s="268" t="s">
        <v>945</v>
      </c>
      <c r="E212" s="269"/>
      <c r="F212" s="270"/>
    </row>
    <row r="213" spans="1:6" s="238" customFormat="1" ht="15" customHeight="1" thickBot="1">
      <c r="A213" s="259" t="s">
        <v>722</v>
      </c>
      <c r="B213" s="260" t="s">
        <v>942</v>
      </c>
      <c r="C213" s="261">
        <v>44.1</v>
      </c>
      <c r="D213" s="262" t="s">
        <v>946</v>
      </c>
      <c r="E213" s="263"/>
      <c r="F213" s="264"/>
    </row>
    <row r="214" spans="1:6" s="238" customFormat="1" ht="15" customHeight="1">
      <c r="A214" s="247" t="s">
        <v>641</v>
      </c>
      <c r="B214" s="248" t="s">
        <v>947</v>
      </c>
      <c r="C214" s="249">
        <v>15.6</v>
      </c>
      <c r="D214" s="250" t="s">
        <v>948</v>
      </c>
      <c r="E214" s="251">
        <f>SUM(C214:C224)</f>
        <v>280.34999999999997</v>
      </c>
      <c r="F214" s="252">
        <f>E214/$E$2</f>
        <v>0.02833342176473709</v>
      </c>
    </row>
    <row r="215" spans="1:6" s="238" customFormat="1" ht="15" customHeight="1">
      <c r="A215" s="265" t="s">
        <v>519</v>
      </c>
      <c r="B215" s="266" t="s">
        <v>947</v>
      </c>
      <c r="C215" s="267">
        <v>18</v>
      </c>
      <c r="D215" s="268" t="s">
        <v>949</v>
      </c>
      <c r="E215" s="269"/>
      <c r="F215" s="270"/>
    </row>
    <row r="216" spans="1:6" s="238" customFormat="1" ht="15" customHeight="1">
      <c r="A216" s="265" t="s">
        <v>570</v>
      </c>
      <c r="B216" s="266" t="s">
        <v>947</v>
      </c>
      <c r="C216" s="267">
        <v>20</v>
      </c>
      <c r="D216" s="268" t="s">
        <v>950</v>
      </c>
      <c r="E216" s="269"/>
      <c r="F216" s="270"/>
    </row>
    <row r="217" spans="1:6" s="238" customFormat="1" ht="15" customHeight="1">
      <c r="A217" s="265" t="s">
        <v>501</v>
      </c>
      <c r="B217" s="266" t="s">
        <v>947</v>
      </c>
      <c r="C217" s="267">
        <v>27</v>
      </c>
      <c r="D217" s="268" t="s">
        <v>949</v>
      </c>
      <c r="E217" s="269"/>
      <c r="F217" s="270"/>
    </row>
    <row r="218" spans="1:6" s="238" customFormat="1" ht="15" customHeight="1">
      <c r="A218" s="265" t="s">
        <v>758</v>
      </c>
      <c r="B218" s="266" t="s">
        <v>951</v>
      </c>
      <c r="C218" s="267">
        <v>2.35</v>
      </c>
      <c r="D218" s="268" t="s">
        <v>952</v>
      </c>
      <c r="E218" s="269"/>
      <c r="F218" s="270"/>
    </row>
    <row r="219" spans="1:6" s="238" customFormat="1" ht="15" customHeight="1">
      <c r="A219" s="265" t="s">
        <v>836</v>
      </c>
      <c r="B219" s="266" t="s">
        <v>951</v>
      </c>
      <c r="C219" s="267">
        <v>18.1</v>
      </c>
      <c r="D219" s="268" t="s">
        <v>953</v>
      </c>
      <c r="E219" s="269"/>
      <c r="F219" s="270"/>
    </row>
    <row r="220" spans="1:6" s="238" customFormat="1" ht="15" customHeight="1">
      <c r="A220" s="265" t="s">
        <v>954</v>
      </c>
      <c r="B220" s="266" t="s">
        <v>951</v>
      </c>
      <c r="C220" s="267">
        <v>18.4</v>
      </c>
      <c r="D220" s="268" t="s">
        <v>955</v>
      </c>
      <c r="E220" s="269"/>
      <c r="F220" s="270"/>
    </row>
    <row r="221" spans="1:6" s="238" customFormat="1" ht="15" customHeight="1">
      <c r="A221" s="265" t="s">
        <v>821</v>
      </c>
      <c r="B221" s="266" t="s">
        <v>951</v>
      </c>
      <c r="C221" s="267">
        <v>18.5</v>
      </c>
      <c r="D221" s="268" t="s">
        <v>953</v>
      </c>
      <c r="E221" s="269"/>
      <c r="F221" s="270"/>
    </row>
    <row r="222" spans="1:6" s="238" customFormat="1" ht="15" customHeight="1">
      <c r="A222" s="265" t="s">
        <v>570</v>
      </c>
      <c r="B222" s="266" t="s">
        <v>951</v>
      </c>
      <c r="C222" s="267">
        <v>35.6</v>
      </c>
      <c r="D222" s="268" t="s">
        <v>955</v>
      </c>
      <c r="E222" s="269"/>
      <c r="F222" s="270"/>
    </row>
    <row r="223" spans="1:6" s="238" customFormat="1" ht="15" customHeight="1">
      <c r="A223" s="265" t="s">
        <v>819</v>
      </c>
      <c r="B223" s="266" t="s">
        <v>951</v>
      </c>
      <c r="C223" s="267">
        <v>50.4</v>
      </c>
      <c r="D223" s="268" t="s">
        <v>953</v>
      </c>
      <c r="E223" s="269"/>
      <c r="F223" s="270"/>
    </row>
    <row r="224" spans="1:6" s="238" customFormat="1" ht="15" customHeight="1" thickBot="1">
      <c r="A224" s="259" t="s">
        <v>560</v>
      </c>
      <c r="B224" s="260" t="s">
        <v>951</v>
      </c>
      <c r="C224" s="261">
        <v>56.4</v>
      </c>
      <c r="D224" s="262" t="s">
        <v>955</v>
      </c>
      <c r="E224" s="263"/>
      <c r="F224" s="264"/>
    </row>
    <row r="225" spans="1:6" s="238" customFormat="1" ht="15" customHeight="1">
      <c r="A225" s="247" t="s">
        <v>904</v>
      </c>
      <c r="B225" s="248" t="s">
        <v>956</v>
      </c>
      <c r="C225" s="249">
        <v>0.5875</v>
      </c>
      <c r="D225" s="250" t="s">
        <v>957</v>
      </c>
      <c r="E225" s="251">
        <f>SUM(C225:C231)</f>
        <v>56.7</v>
      </c>
      <c r="F225" s="252">
        <f>E225/$E$2</f>
        <v>0.005730354963654693</v>
      </c>
    </row>
    <row r="226" spans="1:6" s="238" customFormat="1" ht="15" customHeight="1">
      <c r="A226" s="265" t="s">
        <v>591</v>
      </c>
      <c r="B226" s="266" t="s">
        <v>956</v>
      </c>
      <c r="C226" s="267">
        <v>1.2</v>
      </c>
      <c r="D226" s="268" t="s">
        <v>958</v>
      </c>
      <c r="E226" s="269"/>
      <c r="F226" s="270"/>
    </row>
    <row r="227" spans="1:6" s="238" customFormat="1" ht="15" customHeight="1">
      <c r="A227" s="265" t="s">
        <v>886</v>
      </c>
      <c r="B227" s="266" t="s">
        <v>956</v>
      </c>
      <c r="C227" s="267">
        <v>8.5</v>
      </c>
      <c r="D227" s="268" t="s">
        <v>957</v>
      </c>
      <c r="E227" s="269"/>
      <c r="F227" s="270"/>
    </row>
    <row r="228" spans="1:6" s="238" customFormat="1" ht="15" customHeight="1">
      <c r="A228" s="265" t="s">
        <v>577</v>
      </c>
      <c r="B228" s="266" t="s">
        <v>956</v>
      </c>
      <c r="C228" s="267">
        <v>16.45</v>
      </c>
      <c r="D228" s="268" t="s">
        <v>959</v>
      </c>
      <c r="E228" s="269"/>
      <c r="F228" s="270"/>
    </row>
    <row r="229" spans="1:6" s="238" customFormat="1" ht="15" customHeight="1">
      <c r="A229" s="265" t="s">
        <v>575</v>
      </c>
      <c r="B229" s="266" t="s">
        <v>956</v>
      </c>
      <c r="C229" s="267">
        <v>17.625</v>
      </c>
      <c r="D229" s="268" t="s">
        <v>959</v>
      </c>
      <c r="E229" s="269"/>
      <c r="F229" s="270"/>
    </row>
    <row r="230" spans="1:6" s="238" customFormat="1" ht="15" customHeight="1">
      <c r="A230" s="265" t="s">
        <v>489</v>
      </c>
      <c r="B230" s="266" t="s">
        <v>960</v>
      </c>
      <c r="C230" s="267">
        <v>2.35</v>
      </c>
      <c r="D230" s="268" t="s">
        <v>961</v>
      </c>
      <c r="E230" s="269"/>
      <c r="F230" s="270"/>
    </row>
    <row r="231" spans="1:6" s="238" customFormat="1" ht="15" customHeight="1" thickBot="1">
      <c r="A231" s="259" t="s">
        <v>520</v>
      </c>
      <c r="B231" s="260" t="s">
        <v>960</v>
      </c>
      <c r="C231" s="261">
        <v>9.9875</v>
      </c>
      <c r="D231" s="262" t="s">
        <v>962</v>
      </c>
      <c r="E231" s="263"/>
      <c r="F231" s="264"/>
    </row>
    <row r="232" spans="1:6" s="238" customFormat="1" ht="15" customHeight="1">
      <c r="A232" s="247" t="s">
        <v>705</v>
      </c>
      <c r="B232" s="248" t="s">
        <v>963</v>
      </c>
      <c r="C232" s="249">
        <v>1.05</v>
      </c>
      <c r="D232" s="250" t="s">
        <v>583</v>
      </c>
      <c r="E232" s="251">
        <f>SUM(C232:C240)</f>
        <v>225.85000000000002</v>
      </c>
      <c r="F232" s="252">
        <f>E232/$E$2</f>
        <v>0.022825408616250664</v>
      </c>
    </row>
    <row r="233" spans="1:6" s="238" customFormat="1" ht="15" customHeight="1">
      <c r="A233" s="265" t="s">
        <v>748</v>
      </c>
      <c r="B233" s="266" t="s">
        <v>963</v>
      </c>
      <c r="C233" s="267">
        <v>2</v>
      </c>
      <c r="D233" s="268" t="s">
        <v>964</v>
      </c>
      <c r="E233" s="269"/>
      <c r="F233" s="270"/>
    </row>
    <row r="234" spans="1:6" s="238" customFormat="1" ht="15" customHeight="1">
      <c r="A234" s="265" t="s">
        <v>965</v>
      </c>
      <c r="B234" s="266" t="s">
        <v>963</v>
      </c>
      <c r="C234" s="267">
        <v>18.8</v>
      </c>
      <c r="D234" s="268" t="s">
        <v>966</v>
      </c>
      <c r="E234" s="269"/>
      <c r="F234" s="270"/>
    </row>
    <row r="235" spans="1:6" s="238" customFormat="1" ht="15" customHeight="1">
      <c r="A235" s="265" t="s">
        <v>677</v>
      </c>
      <c r="B235" s="266" t="s">
        <v>963</v>
      </c>
      <c r="C235" s="267">
        <v>51.7</v>
      </c>
      <c r="D235" s="268" t="s">
        <v>966</v>
      </c>
      <c r="E235" s="269"/>
      <c r="F235" s="270"/>
    </row>
    <row r="236" spans="1:6" s="238" customFormat="1" ht="15" customHeight="1">
      <c r="A236" s="265" t="s">
        <v>501</v>
      </c>
      <c r="B236" s="266" t="s">
        <v>967</v>
      </c>
      <c r="C236" s="267">
        <v>27</v>
      </c>
      <c r="D236" s="268" t="s">
        <v>968</v>
      </c>
      <c r="E236" s="269"/>
      <c r="F236" s="270"/>
    </row>
    <row r="237" spans="1:6" s="238" customFormat="1" ht="15" customHeight="1">
      <c r="A237" s="265" t="s">
        <v>488</v>
      </c>
      <c r="B237" s="266" t="s">
        <v>967</v>
      </c>
      <c r="C237" s="267">
        <v>40.8</v>
      </c>
      <c r="D237" s="268" t="s">
        <v>968</v>
      </c>
      <c r="E237" s="269"/>
      <c r="F237" s="270"/>
    </row>
    <row r="238" spans="1:6" s="238" customFormat="1" ht="15" customHeight="1">
      <c r="A238" s="265" t="s">
        <v>529</v>
      </c>
      <c r="B238" s="266" t="s">
        <v>967</v>
      </c>
      <c r="C238" s="267">
        <v>51.7</v>
      </c>
      <c r="D238" s="268" t="s">
        <v>968</v>
      </c>
      <c r="E238" s="269"/>
      <c r="F238" s="270"/>
    </row>
    <row r="239" spans="1:6" s="238" customFormat="1" ht="15" customHeight="1">
      <c r="A239" s="265" t="s">
        <v>631</v>
      </c>
      <c r="B239" s="266" t="s">
        <v>969</v>
      </c>
      <c r="C239" s="267">
        <v>20.8</v>
      </c>
      <c r="D239" s="268" t="s">
        <v>970</v>
      </c>
      <c r="E239" s="269"/>
      <c r="F239" s="270"/>
    </row>
    <row r="240" spans="1:6" s="238" customFormat="1" ht="15" customHeight="1" thickBot="1">
      <c r="A240" s="259" t="s">
        <v>570</v>
      </c>
      <c r="B240" s="260" t="s">
        <v>971</v>
      </c>
      <c r="C240" s="261">
        <v>12</v>
      </c>
      <c r="D240" s="262" t="s">
        <v>972</v>
      </c>
      <c r="E240" s="263"/>
      <c r="F240" s="264"/>
    </row>
    <row r="241" spans="1:6" s="238" customFormat="1" ht="15" customHeight="1">
      <c r="A241" s="247" t="s">
        <v>603</v>
      </c>
      <c r="B241" s="248" t="s">
        <v>973</v>
      </c>
      <c r="C241" s="249">
        <v>0.525</v>
      </c>
      <c r="D241" s="250" t="s">
        <v>974</v>
      </c>
      <c r="E241" s="251">
        <f>SUM(C241:C265)</f>
        <v>406.3875</v>
      </c>
      <c r="F241" s="252">
        <f>E241/$E$2</f>
        <v>0.041071333823495974</v>
      </c>
    </row>
    <row r="242" spans="1:6" s="238" customFormat="1" ht="15" customHeight="1">
      <c r="A242" s="265" t="s">
        <v>486</v>
      </c>
      <c r="B242" s="266" t="s">
        <v>973</v>
      </c>
      <c r="C242" s="267">
        <v>0.5875</v>
      </c>
      <c r="D242" s="268" t="s">
        <v>975</v>
      </c>
      <c r="E242" s="269"/>
      <c r="F242" s="270"/>
    </row>
    <row r="243" spans="1:6" s="238" customFormat="1" ht="15" customHeight="1">
      <c r="A243" s="265" t="s">
        <v>735</v>
      </c>
      <c r="B243" s="266" t="s">
        <v>973</v>
      </c>
      <c r="C243" s="267">
        <v>1.15</v>
      </c>
      <c r="D243" s="268" t="s">
        <v>975</v>
      </c>
      <c r="E243" s="269"/>
      <c r="F243" s="270"/>
    </row>
    <row r="244" spans="1:6" s="238" customFormat="1" ht="15" customHeight="1">
      <c r="A244" s="265" t="s">
        <v>883</v>
      </c>
      <c r="B244" s="266" t="s">
        <v>973</v>
      </c>
      <c r="C244" s="267">
        <v>5.875</v>
      </c>
      <c r="D244" s="268" t="s">
        <v>976</v>
      </c>
      <c r="E244" s="269"/>
      <c r="F244" s="270"/>
    </row>
    <row r="245" spans="1:6" s="238" customFormat="1" ht="15" customHeight="1">
      <c r="A245" s="265" t="s">
        <v>793</v>
      </c>
      <c r="B245" s="266" t="s">
        <v>973</v>
      </c>
      <c r="C245" s="267">
        <v>12.4</v>
      </c>
      <c r="D245" s="268" t="s">
        <v>977</v>
      </c>
      <c r="E245" s="269"/>
      <c r="F245" s="270"/>
    </row>
    <row r="246" spans="1:6" s="238" customFormat="1" ht="15" customHeight="1">
      <c r="A246" s="265" t="s">
        <v>502</v>
      </c>
      <c r="B246" s="266" t="s">
        <v>973</v>
      </c>
      <c r="C246" s="267">
        <v>12.925</v>
      </c>
      <c r="D246" s="268" t="s">
        <v>978</v>
      </c>
      <c r="E246" s="269"/>
      <c r="F246" s="270"/>
    </row>
    <row r="247" spans="1:6" s="238" customFormat="1" ht="15" customHeight="1">
      <c r="A247" s="265" t="s">
        <v>467</v>
      </c>
      <c r="B247" s="266" t="s">
        <v>973</v>
      </c>
      <c r="C247" s="267">
        <v>26.3375</v>
      </c>
      <c r="D247" s="268" t="s">
        <v>977</v>
      </c>
      <c r="E247" s="269"/>
      <c r="F247" s="270"/>
    </row>
    <row r="248" spans="1:6" s="238" customFormat="1" ht="15" customHeight="1">
      <c r="A248" s="265" t="s">
        <v>979</v>
      </c>
      <c r="B248" s="266" t="s">
        <v>973</v>
      </c>
      <c r="C248" s="267">
        <v>28.2</v>
      </c>
      <c r="D248" s="268" t="s">
        <v>980</v>
      </c>
      <c r="E248" s="269"/>
      <c r="F248" s="270"/>
    </row>
    <row r="249" spans="1:6" s="238" customFormat="1" ht="15" customHeight="1">
      <c r="A249" s="265" t="s">
        <v>640</v>
      </c>
      <c r="B249" s="266" t="s">
        <v>973</v>
      </c>
      <c r="C249" s="267">
        <v>35.7</v>
      </c>
      <c r="D249" s="268" t="s">
        <v>981</v>
      </c>
      <c r="E249" s="269"/>
      <c r="F249" s="270"/>
    </row>
    <row r="250" spans="1:6" s="238" customFormat="1" ht="15" customHeight="1">
      <c r="A250" s="265" t="s">
        <v>886</v>
      </c>
      <c r="B250" s="266" t="s">
        <v>973</v>
      </c>
      <c r="C250" s="267">
        <v>46</v>
      </c>
      <c r="D250" s="268" t="s">
        <v>980</v>
      </c>
      <c r="E250" s="269"/>
      <c r="F250" s="270"/>
    </row>
    <row r="251" spans="1:6" s="238" customFormat="1" ht="15" customHeight="1">
      <c r="A251" s="265" t="s">
        <v>642</v>
      </c>
      <c r="B251" s="266" t="s">
        <v>973</v>
      </c>
      <c r="C251" s="267">
        <v>50.4</v>
      </c>
      <c r="D251" s="268" t="s">
        <v>981</v>
      </c>
      <c r="E251" s="269"/>
      <c r="F251" s="270"/>
    </row>
    <row r="252" spans="1:6" s="238" customFormat="1" ht="15" customHeight="1">
      <c r="A252" s="265" t="s">
        <v>465</v>
      </c>
      <c r="B252" s="266" t="s">
        <v>973</v>
      </c>
      <c r="C252" s="267">
        <v>51.5</v>
      </c>
      <c r="D252" s="268" t="s">
        <v>977</v>
      </c>
      <c r="E252" s="269"/>
      <c r="F252" s="270"/>
    </row>
    <row r="253" spans="1:6" s="238" customFormat="1" ht="15" customHeight="1">
      <c r="A253" s="265" t="s">
        <v>523</v>
      </c>
      <c r="B253" s="266" t="s">
        <v>982</v>
      </c>
      <c r="C253" s="267">
        <v>0.575</v>
      </c>
      <c r="D253" s="268" t="s">
        <v>983</v>
      </c>
      <c r="E253" s="269"/>
      <c r="F253" s="270"/>
    </row>
    <row r="254" spans="1:6" s="238" customFormat="1" ht="15" customHeight="1">
      <c r="A254" s="265" t="s">
        <v>895</v>
      </c>
      <c r="B254" s="266" t="s">
        <v>982</v>
      </c>
      <c r="C254" s="267">
        <v>0.5875</v>
      </c>
      <c r="D254" s="268" t="s">
        <v>975</v>
      </c>
      <c r="E254" s="269"/>
      <c r="F254" s="270"/>
    </row>
    <row r="255" spans="1:6" s="238" customFormat="1" ht="15" customHeight="1">
      <c r="A255" s="265" t="s">
        <v>683</v>
      </c>
      <c r="B255" s="266" t="s">
        <v>982</v>
      </c>
      <c r="C255" s="267">
        <v>1</v>
      </c>
      <c r="D255" s="268" t="s">
        <v>984</v>
      </c>
      <c r="E255" s="269"/>
      <c r="F255" s="270"/>
    </row>
    <row r="256" spans="1:6" s="238" customFormat="1" ht="15" customHeight="1">
      <c r="A256" s="265" t="s">
        <v>457</v>
      </c>
      <c r="B256" s="266" t="s">
        <v>982</v>
      </c>
      <c r="C256" s="267">
        <v>1.05</v>
      </c>
      <c r="D256" s="268" t="s">
        <v>985</v>
      </c>
      <c r="E256" s="269"/>
      <c r="F256" s="270"/>
    </row>
    <row r="257" spans="1:6" s="238" customFormat="1" ht="15" customHeight="1">
      <c r="A257" s="265" t="s">
        <v>838</v>
      </c>
      <c r="B257" s="266" t="s">
        <v>982</v>
      </c>
      <c r="C257" s="267">
        <v>1.075</v>
      </c>
      <c r="D257" s="268" t="s">
        <v>975</v>
      </c>
      <c r="E257" s="269"/>
      <c r="F257" s="270"/>
    </row>
    <row r="258" spans="1:6" s="238" customFormat="1" ht="15" customHeight="1">
      <c r="A258" s="265" t="s">
        <v>503</v>
      </c>
      <c r="B258" s="266" t="s">
        <v>982</v>
      </c>
      <c r="C258" s="267">
        <v>4.2</v>
      </c>
      <c r="D258" s="268" t="s">
        <v>986</v>
      </c>
      <c r="E258" s="269"/>
      <c r="F258" s="270"/>
    </row>
    <row r="259" spans="1:6" s="238" customFormat="1" ht="15" customHeight="1">
      <c r="A259" s="265" t="s">
        <v>793</v>
      </c>
      <c r="B259" s="266" t="s">
        <v>982</v>
      </c>
      <c r="C259" s="267">
        <v>5.7</v>
      </c>
      <c r="D259" s="268" t="s">
        <v>987</v>
      </c>
      <c r="E259" s="269"/>
      <c r="F259" s="270"/>
    </row>
    <row r="260" spans="1:6" s="238" customFormat="1" ht="15" customHeight="1">
      <c r="A260" s="265" t="s">
        <v>825</v>
      </c>
      <c r="B260" s="266" t="s">
        <v>982</v>
      </c>
      <c r="C260" s="267">
        <v>6</v>
      </c>
      <c r="D260" s="268" t="s">
        <v>988</v>
      </c>
      <c r="E260" s="269"/>
      <c r="F260" s="270"/>
    </row>
    <row r="261" spans="1:6" s="238" customFormat="1" ht="15" customHeight="1">
      <c r="A261" s="265" t="s">
        <v>662</v>
      </c>
      <c r="B261" s="266" t="s">
        <v>982</v>
      </c>
      <c r="C261" s="267">
        <v>10</v>
      </c>
      <c r="D261" s="268" t="s">
        <v>989</v>
      </c>
      <c r="E261" s="269"/>
      <c r="F261" s="270"/>
    </row>
    <row r="262" spans="1:6" s="238" customFormat="1" ht="15" customHeight="1">
      <c r="A262" s="265" t="s">
        <v>655</v>
      </c>
      <c r="B262" s="266" t="s">
        <v>982</v>
      </c>
      <c r="C262" s="267">
        <v>21.7</v>
      </c>
      <c r="D262" s="268" t="s">
        <v>990</v>
      </c>
      <c r="E262" s="269"/>
      <c r="F262" s="270"/>
    </row>
    <row r="263" spans="1:6" s="238" customFormat="1" ht="15" customHeight="1">
      <c r="A263" s="265" t="s">
        <v>991</v>
      </c>
      <c r="B263" s="266" t="s">
        <v>982</v>
      </c>
      <c r="C263" s="267">
        <v>22.1</v>
      </c>
      <c r="D263" s="268" t="s">
        <v>984</v>
      </c>
      <c r="E263" s="269"/>
      <c r="F263" s="270"/>
    </row>
    <row r="264" spans="1:6" s="238" customFormat="1" ht="15" customHeight="1">
      <c r="A264" s="265" t="s">
        <v>548</v>
      </c>
      <c r="B264" s="266" t="s">
        <v>982</v>
      </c>
      <c r="C264" s="267">
        <v>27.6</v>
      </c>
      <c r="D264" s="268" t="s">
        <v>990</v>
      </c>
      <c r="E264" s="269"/>
      <c r="F264" s="270"/>
    </row>
    <row r="265" spans="1:6" s="238" customFormat="1" ht="15" customHeight="1" thickBot="1">
      <c r="A265" s="259" t="s">
        <v>737</v>
      </c>
      <c r="B265" s="260" t="s">
        <v>982</v>
      </c>
      <c r="C265" s="261">
        <v>33.2</v>
      </c>
      <c r="D265" s="262" t="s">
        <v>992</v>
      </c>
      <c r="E265" s="263"/>
      <c r="F265" s="264"/>
    </row>
    <row r="266" spans="1:6" s="238" customFormat="1" ht="15" customHeight="1">
      <c r="A266" s="247" t="s">
        <v>456</v>
      </c>
      <c r="B266" s="248" t="s">
        <v>993</v>
      </c>
      <c r="C266" s="249">
        <v>1.175</v>
      </c>
      <c r="D266" s="250" t="s">
        <v>994</v>
      </c>
      <c r="E266" s="251">
        <f>SUM(C266:C270)</f>
        <v>56.8625</v>
      </c>
      <c r="F266" s="252">
        <f>E266/$E$2</f>
        <v>0.0057467779386387126</v>
      </c>
    </row>
    <row r="267" spans="1:6" s="238" customFormat="1" ht="15" customHeight="1">
      <c r="A267" s="265" t="s">
        <v>533</v>
      </c>
      <c r="B267" s="266" t="s">
        <v>993</v>
      </c>
      <c r="C267" s="267">
        <v>2.35</v>
      </c>
      <c r="D267" s="268" t="s">
        <v>995</v>
      </c>
      <c r="E267" s="269"/>
      <c r="F267" s="270"/>
    </row>
    <row r="268" spans="1:6" s="238" customFormat="1" ht="15" customHeight="1">
      <c r="A268" s="265" t="s">
        <v>502</v>
      </c>
      <c r="B268" s="266" t="s">
        <v>993</v>
      </c>
      <c r="C268" s="267">
        <v>10.575</v>
      </c>
      <c r="D268" s="268" t="s">
        <v>996</v>
      </c>
      <c r="E268" s="269"/>
      <c r="F268" s="270"/>
    </row>
    <row r="269" spans="1:6" s="238" customFormat="1" ht="15" customHeight="1">
      <c r="A269" s="265" t="s">
        <v>486</v>
      </c>
      <c r="B269" s="266" t="s">
        <v>993</v>
      </c>
      <c r="C269" s="267">
        <v>21.2625</v>
      </c>
      <c r="D269" s="268" t="s">
        <v>996</v>
      </c>
      <c r="E269" s="269"/>
      <c r="F269" s="270"/>
    </row>
    <row r="270" spans="1:6" s="238" customFormat="1" ht="15" customHeight="1" thickBot="1">
      <c r="A270" s="259" t="s">
        <v>485</v>
      </c>
      <c r="B270" s="260" t="s">
        <v>993</v>
      </c>
      <c r="C270" s="261">
        <v>21.5</v>
      </c>
      <c r="D270" s="262" t="s">
        <v>996</v>
      </c>
      <c r="E270" s="263"/>
      <c r="F270" s="264"/>
    </row>
    <row r="271" spans="1:6" s="238" customFormat="1" ht="15" customHeight="1">
      <c r="A271" s="247" t="s">
        <v>591</v>
      </c>
      <c r="B271" s="248" t="s">
        <v>997</v>
      </c>
      <c r="C271" s="249">
        <v>1.7</v>
      </c>
      <c r="D271" s="250" t="s">
        <v>998</v>
      </c>
      <c r="E271" s="251">
        <f>SUM(C271:C292)</f>
        <v>412.3749999999999</v>
      </c>
      <c r="F271" s="252">
        <f>E271/$E$2</f>
        <v>0.04167645728636867</v>
      </c>
    </row>
    <row r="272" spans="1:6" s="238" customFormat="1" ht="15" customHeight="1">
      <c r="A272" s="265" t="s">
        <v>685</v>
      </c>
      <c r="B272" s="266" t="s">
        <v>997</v>
      </c>
      <c r="C272" s="267">
        <v>4.1125</v>
      </c>
      <c r="D272" s="268" t="s">
        <v>999</v>
      </c>
      <c r="E272" s="269"/>
      <c r="F272" s="270"/>
    </row>
    <row r="273" spans="1:6" s="238" customFormat="1" ht="15" customHeight="1">
      <c r="A273" s="265" t="s">
        <v>927</v>
      </c>
      <c r="B273" s="266" t="s">
        <v>997</v>
      </c>
      <c r="C273" s="267">
        <v>5.875</v>
      </c>
      <c r="D273" s="268" t="s">
        <v>1000</v>
      </c>
      <c r="E273" s="269"/>
      <c r="F273" s="270"/>
    </row>
    <row r="274" spans="1:6" s="238" customFormat="1" ht="15" customHeight="1">
      <c r="A274" s="265" t="s">
        <v>481</v>
      </c>
      <c r="B274" s="266" t="s">
        <v>997</v>
      </c>
      <c r="C274" s="267">
        <v>9.4</v>
      </c>
      <c r="D274" s="268" t="s">
        <v>1001</v>
      </c>
      <c r="E274" s="269"/>
      <c r="F274" s="270"/>
    </row>
    <row r="275" spans="1:6" s="238" customFormat="1" ht="15" customHeight="1">
      <c r="A275" s="265" t="s">
        <v>648</v>
      </c>
      <c r="B275" s="266" t="s">
        <v>997</v>
      </c>
      <c r="C275" s="267">
        <v>9.9875</v>
      </c>
      <c r="D275" s="268" t="s">
        <v>1002</v>
      </c>
      <c r="E275" s="269"/>
      <c r="F275" s="270"/>
    </row>
    <row r="276" spans="1:6" s="238" customFormat="1" ht="15" customHeight="1">
      <c r="A276" s="265" t="s">
        <v>906</v>
      </c>
      <c r="B276" s="266" t="s">
        <v>997</v>
      </c>
      <c r="C276" s="267">
        <v>11.75</v>
      </c>
      <c r="D276" s="268" t="s">
        <v>1003</v>
      </c>
      <c r="E276" s="269"/>
      <c r="F276" s="270"/>
    </row>
    <row r="277" spans="1:6" s="238" customFormat="1" ht="15" customHeight="1">
      <c r="A277" s="265" t="s">
        <v>666</v>
      </c>
      <c r="B277" s="266" t="s">
        <v>997</v>
      </c>
      <c r="C277" s="267">
        <v>18.8</v>
      </c>
      <c r="D277" s="268" t="s">
        <v>1004</v>
      </c>
      <c r="E277" s="269"/>
      <c r="F277" s="270"/>
    </row>
    <row r="278" spans="1:6" s="238" customFormat="1" ht="15" customHeight="1">
      <c r="A278" s="265" t="s">
        <v>520</v>
      </c>
      <c r="B278" s="266" t="s">
        <v>997</v>
      </c>
      <c r="C278" s="267">
        <v>25.475</v>
      </c>
      <c r="D278" s="268" t="s">
        <v>1005</v>
      </c>
      <c r="E278" s="269"/>
      <c r="F278" s="270"/>
    </row>
    <row r="279" spans="1:6" s="238" customFormat="1" ht="15" customHeight="1">
      <c r="A279" s="265" t="s">
        <v>901</v>
      </c>
      <c r="B279" s="266" t="s">
        <v>997</v>
      </c>
      <c r="C279" s="267">
        <v>30.55</v>
      </c>
      <c r="D279" s="268" t="s">
        <v>1006</v>
      </c>
      <c r="E279" s="269"/>
      <c r="F279" s="270"/>
    </row>
    <row r="280" spans="1:6" s="238" customFormat="1" ht="15" customHeight="1">
      <c r="A280" s="265" t="s">
        <v>489</v>
      </c>
      <c r="B280" s="266" t="s">
        <v>997</v>
      </c>
      <c r="C280" s="267">
        <v>38.5125</v>
      </c>
      <c r="D280" s="268" t="s">
        <v>1007</v>
      </c>
      <c r="E280" s="269"/>
      <c r="F280" s="270"/>
    </row>
    <row r="281" spans="1:6" s="238" customFormat="1" ht="15" customHeight="1">
      <c r="A281" s="265" t="s">
        <v>716</v>
      </c>
      <c r="B281" s="266" t="s">
        <v>997</v>
      </c>
      <c r="C281" s="267">
        <v>56.4</v>
      </c>
      <c r="D281" s="268" t="s">
        <v>980</v>
      </c>
      <c r="E281" s="269"/>
      <c r="F281" s="270"/>
    </row>
    <row r="282" spans="1:6" s="238" customFormat="1" ht="15" customHeight="1">
      <c r="A282" s="265" t="s">
        <v>909</v>
      </c>
      <c r="B282" s="266" t="s">
        <v>997</v>
      </c>
      <c r="C282" s="267">
        <v>56.4</v>
      </c>
      <c r="D282" s="268" t="s">
        <v>1004</v>
      </c>
      <c r="E282" s="269"/>
      <c r="F282" s="270"/>
    </row>
    <row r="283" spans="1:6" s="238" customFormat="1" ht="15" customHeight="1">
      <c r="A283" s="265" t="s">
        <v>911</v>
      </c>
      <c r="B283" s="266" t="s">
        <v>997</v>
      </c>
      <c r="C283" s="267">
        <v>56.4</v>
      </c>
      <c r="D283" s="268" t="s">
        <v>1004</v>
      </c>
      <c r="E283" s="269"/>
      <c r="F283" s="270"/>
    </row>
    <row r="284" spans="1:6" s="238" customFormat="1" ht="15" customHeight="1">
      <c r="A284" s="265" t="s">
        <v>908</v>
      </c>
      <c r="B284" s="266" t="s">
        <v>997</v>
      </c>
      <c r="C284" s="267">
        <v>56.4</v>
      </c>
      <c r="D284" s="268" t="s">
        <v>1004</v>
      </c>
      <c r="E284" s="269"/>
      <c r="F284" s="270"/>
    </row>
    <row r="285" spans="1:6" s="238" customFormat="1" ht="15" customHeight="1">
      <c r="A285" s="265" t="s">
        <v>883</v>
      </c>
      <c r="B285" s="266" t="s">
        <v>1008</v>
      </c>
      <c r="C285" s="267">
        <v>1.175</v>
      </c>
      <c r="D285" s="268" t="s">
        <v>1009</v>
      </c>
      <c r="E285" s="269"/>
      <c r="F285" s="270"/>
    </row>
    <row r="286" spans="1:6" s="238" customFormat="1" ht="15" customHeight="1">
      <c r="A286" s="265" t="s">
        <v>906</v>
      </c>
      <c r="B286" s="266" t="s">
        <v>1008</v>
      </c>
      <c r="C286" s="267">
        <v>4.7</v>
      </c>
      <c r="D286" s="268" t="s">
        <v>1010</v>
      </c>
      <c r="E286" s="269"/>
      <c r="F286" s="270"/>
    </row>
    <row r="287" spans="1:6" s="238" customFormat="1" ht="15" customHeight="1">
      <c r="A287" s="265" t="s">
        <v>878</v>
      </c>
      <c r="B287" s="266" t="s">
        <v>1008</v>
      </c>
      <c r="C287" s="267">
        <v>5.875</v>
      </c>
      <c r="D287" s="268" t="s">
        <v>1009</v>
      </c>
      <c r="E287" s="269"/>
      <c r="F287" s="270"/>
    </row>
    <row r="288" spans="1:6" s="238" customFormat="1" ht="15" customHeight="1">
      <c r="A288" s="265" t="s">
        <v>456</v>
      </c>
      <c r="B288" s="266" t="s">
        <v>1011</v>
      </c>
      <c r="C288" s="267">
        <v>1.7625</v>
      </c>
      <c r="D288" s="268" t="s">
        <v>999</v>
      </c>
      <c r="E288" s="269"/>
      <c r="F288" s="270"/>
    </row>
    <row r="289" spans="1:6" s="238" customFormat="1" ht="15" customHeight="1">
      <c r="A289" s="265" t="s">
        <v>677</v>
      </c>
      <c r="B289" s="266" t="s">
        <v>1011</v>
      </c>
      <c r="C289" s="267">
        <v>3</v>
      </c>
      <c r="D289" s="268" t="s">
        <v>1012</v>
      </c>
      <c r="E289" s="269"/>
      <c r="F289" s="270"/>
    </row>
    <row r="290" spans="1:6" s="238" customFormat="1" ht="15" customHeight="1">
      <c r="A290" s="265" t="s">
        <v>685</v>
      </c>
      <c r="B290" s="266" t="s">
        <v>1011</v>
      </c>
      <c r="C290" s="267">
        <v>5.875</v>
      </c>
      <c r="D290" s="268" t="s">
        <v>1013</v>
      </c>
      <c r="E290" s="269"/>
      <c r="F290" s="270"/>
    </row>
    <row r="291" spans="1:6" s="238" customFormat="1" ht="15" customHeight="1">
      <c r="A291" s="265" t="s">
        <v>900</v>
      </c>
      <c r="B291" s="266" t="s">
        <v>1011</v>
      </c>
      <c r="C291" s="267">
        <v>7.6375</v>
      </c>
      <c r="D291" s="268" t="s">
        <v>1014</v>
      </c>
      <c r="E291" s="269"/>
      <c r="F291" s="270"/>
    </row>
    <row r="292" spans="1:6" s="238" customFormat="1" ht="15" customHeight="1" thickBot="1">
      <c r="A292" s="259" t="s">
        <v>486</v>
      </c>
      <c r="B292" s="260" t="s">
        <v>1015</v>
      </c>
      <c r="C292" s="261">
        <v>0.5875</v>
      </c>
      <c r="D292" s="262" t="s">
        <v>1016</v>
      </c>
      <c r="E292" s="263"/>
      <c r="F292" s="264"/>
    </row>
    <row r="293" spans="1:6" s="238" customFormat="1" ht="15" customHeight="1">
      <c r="A293" s="247" t="s">
        <v>537</v>
      </c>
      <c r="B293" s="248" t="s">
        <v>1017</v>
      </c>
      <c r="C293" s="249">
        <v>9.2</v>
      </c>
      <c r="D293" s="250" t="s">
        <v>1018</v>
      </c>
      <c r="E293" s="251">
        <f>SUM(C293:C294)</f>
        <v>23</v>
      </c>
      <c r="F293" s="252">
        <f>E293/$E$2</f>
        <v>0.002324482613122715</v>
      </c>
    </row>
    <row r="294" spans="1:6" s="238" customFormat="1" ht="15" customHeight="1" thickBot="1">
      <c r="A294" s="259" t="s">
        <v>815</v>
      </c>
      <c r="B294" s="260" t="s">
        <v>1017</v>
      </c>
      <c r="C294" s="261">
        <v>13.8</v>
      </c>
      <c r="D294" s="262" t="s">
        <v>1018</v>
      </c>
      <c r="E294" s="263"/>
      <c r="F294" s="264"/>
    </row>
    <row r="295" spans="1:6" s="238" customFormat="1" ht="15" customHeight="1">
      <c r="A295" s="247" t="s">
        <v>814</v>
      </c>
      <c r="B295" s="248" t="s">
        <v>1019</v>
      </c>
      <c r="C295" s="249">
        <v>4.2</v>
      </c>
      <c r="D295" s="250" t="s">
        <v>1020</v>
      </c>
      <c r="E295" s="251">
        <f>SUM(C295:C311)</f>
        <v>314.45</v>
      </c>
      <c r="F295" s="252">
        <f>E295/$E$2</f>
        <v>0.03177971989984512</v>
      </c>
    </row>
    <row r="296" spans="1:6" s="238" customFormat="1" ht="15" customHeight="1">
      <c r="A296" s="265" t="s">
        <v>854</v>
      </c>
      <c r="B296" s="266" t="s">
        <v>1019</v>
      </c>
      <c r="C296" s="267">
        <v>12.65</v>
      </c>
      <c r="D296" s="268" t="s">
        <v>1021</v>
      </c>
      <c r="E296" s="269"/>
      <c r="F296" s="270"/>
    </row>
    <row r="297" spans="1:6" s="238" customFormat="1" ht="15" customHeight="1">
      <c r="A297" s="265" t="s">
        <v>678</v>
      </c>
      <c r="B297" s="266" t="s">
        <v>1019</v>
      </c>
      <c r="C297" s="267">
        <v>16</v>
      </c>
      <c r="D297" s="268" t="s">
        <v>1022</v>
      </c>
      <c r="E297" s="269"/>
      <c r="F297" s="270"/>
    </row>
    <row r="298" spans="1:6" s="238" customFormat="1" ht="15" customHeight="1">
      <c r="A298" s="265" t="s">
        <v>919</v>
      </c>
      <c r="B298" s="266" t="s">
        <v>1019</v>
      </c>
      <c r="C298" s="267">
        <v>16.675</v>
      </c>
      <c r="D298" s="268" t="s">
        <v>1023</v>
      </c>
      <c r="E298" s="269"/>
      <c r="F298" s="270"/>
    </row>
    <row r="299" spans="1:6" s="238" customFormat="1" ht="15" customHeight="1">
      <c r="A299" s="265" t="s">
        <v>627</v>
      </c>
      <c r="B299" s="266" t="s">
        <v>1019</v>
      </c>
      <c r="C299" s="267">
        <v>17.7</v>
      </c>
      <c r="D299" s="268" t="s">
        <v>1024</v>
      </c>
      <c r="E299" s="269"/>
      <c r="F299" s="270"/>
    </row>
    <row r="300" spans="1:6" s="238" customFormat="1" ht="15" customHeight="1">
      <c r="A300" s="265" t="s">
        <v>551</v>
      </c>
      <c r="B300" s="266" t="s">
        <v>1019</v>
      </c>
      <c r="C300" s="267">
        <v>42</v>
      </c>
      <c r="D300" s="268" t="s">
        <v>1025</v>
      </c>
      <c r="E300" s="269"/>
      <c r="F300" s="270"/>
    </row>
    <row r="301" spans="1:6" s="238" customFormat="1" ht="15" customHeight="1">
      <c r="A301" s="265" t="s">
        <v>634</v>
      </c>
      <c r="B301" s="266" t="s">
        <v>1026</v>
      </c>
      <c r="C301" s="267">
        <v>2.1</v>
      </c>
      <c r="D301" s="268" t="s">
        <v>1027</v>
      </c>
      <c r="E301" s="269"/>
      <c r="F301" s="270"/>
    </row>
    <row r="302" spans="1:6" s="238" customFormat="1" ht="15" customHeight="1">
      <c r="A302" s="265" t="s">
        <v>515</v>
      </c>
      <c r="B302" s="266" t="s">
        <v>1026</v>
      </c>
      <c r="C302" s="267">
        <v>10.925</v>
      </c>
      <c r="D302" s="268" t="s">
        <v>1028</v>
      </c>
      <c r="E302" s="269"/>
      <c r="F302" s="270"/>
    </row>
    <row r="303" spans="1:6" s="238" customFormat="1" ht="15" customHeight="1">
      <c r="A303" s="265" t="s">
        <v>545</v>
      </c>
      <c r="B303" s="266" t="s">
        <v>1026</v>
      </c>
      <c r="C303" s="267">
        <v>12.65</v>
      </c>
      <c r="D303" s="268" t="s">
        <v>1021</v>
      </c>
      <c r="E303" s="269"/>
      <c r="F303" s="270"/>
    </row>
    <row r="304" spans="1:6" s="238" customFormat="1" ht="15" customHeight="1">
      <c r="A304" s="265" t="s">
        <v>1029</v>
      </c>
      <c r="B304" s="266" t="s">
        <v>1026</v>
      </c>
      <c r="C304" s="267">
        <v>12.9</v>
      </c>
      <c r="D304" s="268" t="s">
        <v>1030</v>
      </c>
      <c r="E304" s="269"/>
      <c r="F304" s="270"/>
    </row>
    <row r="305" spans="1:6" s="238" customFormat="1" ht="15" customHeight="1">
      <c r="A305" s="265" t="s">
        <v>641</v>
      </c>
      <c r="B305" s="266" t="s">
        <v>1026</v>
      </c>
      <c r="C305" s="267">
        <v>13.6</v>
      </c>
      <c r="D305" s="268" t="s">
        <v>1031</v>
      </c>
      <c r="E305" s="269"/>
      <c r="F305" s="270"/>
    </row>
    <row r="306" spans="1:6" s="238" customFormat="1" ht="15" customHeight="1">
      <c r="A306" s="265" t="s">
        <v>1032</v>
      </c>
      <c r="B306" s="266" t="s">
        <v>1026</v>
      </c>
      <c r="C306" s="267">
        <v>21.1</v>
      </c>
      <c r="D306" s="268" t="s">
        <v>1033</v>
      </c>
      <c r="E306" s="269"/>
      <c r="F306" s="270"/>
    </row>
    <row r="307" spans="1:6" s="238" customFormat="1" ht="15" customHeight="1">
      <c r="A307" s="265" t="s">
        <v>551</v>
      </c>
      <c r="B307" s="266" t="s">
        <v>1026</v>
      </c>
      <c r="C307" s="267">
        <v>22.7</v>
      </c>
      <c r="D307" s="268" t="s">
        <v>1025</v>
      </c>
      <c r="E307" s="269"/>
      <c r="F307" s="270"/>
    </row>
    <row r="308" spans="1:6" s="238" customFormat="1" ht="15" customHeight="1">
      <c r="A308" s="265" t="s">
        <v>662</v>
      </c>
      <c r="B308" s="266" t="s">
        <v>1026</v>
      </c>
      <c r="C308" s="267">
        <v>24.7</v>
      </c>
      <c r="D308" s="268" t="s">
        <v>1021</v>
      </c>
      <c r="E308" s="269"/>
      <c r="F308" s="270"/>
    </row>
    <row r="309" spans="1:6" s="238" customFormat="1" ht="15" customHeight="1">
      <c r="A309" s="265" t="s">
        <v>634</v>
      </c>
      <c r="B309" s="266" t="s">
        <v>1026</v>
      </c>
      <c r="C309" s="267">
        <v>26.25</v>
      </c>
      <c r="D309" s="268" t="s">
        <v>1031</v>
      </c>
      <c r="E309" s="269"/>
      <c r="F309" s="270"/>
    </row>
    <row r="310" spans="1:6" s="238" customFormat="1" ht="15" customHeight="1">
      <c r="A310" s="265" t="s">
        <v>548</v>
      </c>
      <c r="B310" s="266" t="s">
        <v>1026</v>
      </c>
      <c r="C310" s="267">
        <v>27.6</v>
      </c>
      <c r="D310" s="268" t="s">
        <v>1021</v>
      </c>
      <c r="E310" s="269"/>
      <c r="F310" s="270"/>
    </row>
    <row r="311" spans="1:6" s="238" customFormat="1" ht="15" customHeight="1" thickBot="1">
      <c r="A311" s="259" t="s">
        <v>748</v>
      </c>
      <c r="B311" s="260" t="s">
        <v>1026</v>
      </c>
      <c r="C311" s="261">
        <v>30.7</v>
      </c>
      <c r="D311" s="262" t="s">
        <v>1034</v>
      </c>
      <c r="E311" s="263"/>
      <c r="F311" s="264"/>
    </row>
    <row r="312" spans="1:6" s="238" customFormat="1" ht="15" customHeight="1">
      <c r="A312" s="247" t="s">
        <v>754</v>
      </c>
      <c r="B312" s="248" t="s">
        <v>689</v>
      </c>
      <c r="C312" s="249">
        <v>1.2</v>
      </c>
      <c r="D312" s="250" t="s">
        <v>1035</v>
      </c>
      <c r="E312" s="251">
        <f>SUM(C312:C319)</f>
        <v>109.54999999999998</v>
      </c>
      <c r="F312" s="252">
        <f>E312/$E$2</f>
        <v>0.011071611750764931</v>
      </c>
    </row>
    <row r="313" spans="1:6" s="238" customFormat="1" ht="15" customHeight="1">
      <c r="A313" s="265" t="s">
        <v>754</v>
      </c>
      <c r="B313" s="266" t="s">
        <v>689</v>
      </c>
      <c r="C313" s="267">
        <v>1.2</v>
      </c>
      <c r="D313" s="268" t="s">
        <v>1035</v>
      </c>
      <c r="E313" s="269"/>
      <c r="F313" s="270"/>
    </row>
    <row r="314" spans="1:6" s="238" customFormat="1" ht="15" customHeight="1">
      <c r="A314" s="265" t="s">
        <v>634</v>
      </c>
      <c r="B314" s="266" t="s">
        <v>689</v>
      </c>
      <c r="C314" s="267">
        <v>8.5</v>
      </c>
      <c r="D314" s="268" t="s">
        <v>1036</v>
      </c>
      <c r="E314" s="269"/>
      <c r="F314" s="270"/>
    </row>
    <row r="315" spans="1:6" s="238" customFormat="1" ht="15" customHeight="1">
      <c r="A315" s="265" t="s">
        <v>634</v>
      </c>
      <c r="B315" s="266" t="s">
        <v>689</v>
      </c>
      <c r="C315" s="267">
        <v>16.15</v>
      </c>
      <c r="D315" s="268" t="s">
        <v>1036</v>
      </c>
      <c r="E315" s="269"/>
      <c r="F315" s="270"/>
    </row>
    <row r="316" spans="1:6" s="238" customFormat="1" ht="15" customHeight="1">
      <c r="A316" s="265" t="s">
        <v>643</v>
      </c>
      <c r="B316" s="266" t="s">
        <v>689</v>
      </c>
      <c r="C316" s="267">
        <v>16.8</v>
      </c>
      <c r="D316" s="268" t="s">
        <v>1036</v>
      </c>
      <c r="E316" s="269"/>
      <c r="F316" s="270"/>
    </row>
    <row r="317" spans="1:6" s="238" customFormat="1" ht="15" customHeight="1">
      <c r="A317" s="265" t="s">
        <v>643</v>
      </c>
      <c r="B317" s="266" t="s">
        <v>689</v>
      </c>
      <c r="C317" s="267">
        <v>16.8</v>
      </c>
      <c r="D317" s="268" t="s">
        <v>1036</v>
      </c>
      <c r="E317" s="269"/>
      <c r="F317" s="270"/>
    </row>
    <row r="318" spans="1:6" s="238" customFormat="1" ht="15" customHeight="1">
      <c r="A318" s="265" t="s">
        <v>499</v>
      </c>
      <c r="B318" s="266" t="s">
        <v>689</v>
      </c>
      <c r="C318" s="267">
        <v>18.4</v>
      </c>
      <c r="D318" s="268" t="s">
        <v>1037</v>
      </c>
      <c r="E318" s="269"/>
      <c r="F318" s="270"/>
    </row>
    <row r="319" spans="1:6" s="238" customFormat="1" ht="15" customHeight="1" thickBot="1">
      <c r="A319" s="259" t="s">
        <v>499</v>
      </c>
      <c r="B319" s="260" t="s">
        <v>689</v>
      </c>
      <c r="C319" s="261">
        <v>30.5</v>
      </c>
      <c r="D319" s="262" t="s">
        <v>1037</v>
      </c>
      <c r="E319" s="263"/>
      <c r="F319" s="264"/>
    </row>
    <row r="320" spans="1:6" s="238" customFormat="1" ht="15" customHeight="1">
      <c r="A320" s="247" t="s">
        <v>694</v>
      </c>
      <c r="B320" s="248" t="s">
        <v>1038</v>
      </c>
      <c r="C320" s="249">
        <v>2.2</v>
      </c>
      <c r="D320" s="250" t="s">
        <v>696</v>
      </c>
      <c r="E320" s="251">
        <f>SUM(C320:C331)</f>
        <v>279.125</v>
      </c>
      <c r="F320" s="252">
        <f>E320/$E$2</f>
        <v>0.028209617799472952</v>
      </c>
    </row>
    <row r="321" spans="1:6" s="238" customFormat="1" ht="15" customHeight="1">
      <c r="A321" s="265" t="s">
        <v>697</v>
      </c>
      <c r="B321" s="266" t="s">
        <v>1038</v>
      </c>
      <c r="C321" s="267">
        <v>3.2</v>
      </c>
      <c r="D321" s="268" t="s">
        <v>696</v>
      </c>
      <c r="E321" s="269"/>
      <c r="F321" s="270"/>
    </row>
    <row r="322" spans="1:6" s="238" customFormat="1" ht="15" customHeight="1">
      <c r="A322" s="265" t="s">
        <v>522</v>
      </c>
      <c r="B322" s="266" t="s">
        <v>1038</v>
      </c>
      <c r="C322" s="267">
        <v>3.7</v>
      </c>
      <c r="D322" s="268" t="s">
        <v>1039</v>
      </c>
      <c r="E322" s="269"/>
      <c r="F322" s="270"/>
    </row>
    <row r="323" spans="1:6" s="238" customFormat="1" ht="15" customHeight="1">
      <c r="A323" s="265" t="s">
        <v>523</v>
      </c>
      <c r="B323" s="266" t="s">
        <v>1038</v>
      </c>
      <c r="C323" s="267">
        <v>12.075</v>
      </c>
      <c r="D323" s="268" t="s">
        <v>1039</v>
      </c>
      <c r="E323" s="269"/>
      <c r="F323" s="270"/>
    </row>
    <row r="324" spans="1:6" s="238" customFormat="1" ht="15" customHeight="1">
      <c r="A324" s="265" t="s">
        <v>835</v>
      </c>
      <c r="B324" s="266" t="s">
        <v>1038</v>
      </c>
      <c r="C324" s="267">
        <v>13.4</v>
      </c>
      <c r="D324" s="268" t="s">
        <v>833</v>
      </c>
      <c r="E324" s="269"/>
      <c r="F324" s="270"/>
    </row>
    <row r="325" spans="1:6" s="238" customFormat="1" ht="15" customHeight="1">
      <c r="A325" s="265" t="s">
        <v>558</v>
      </c>
      <c r="B325" s="266" t="s">
        <v>1038</v>
      </c>
      <c r="C325" s="267">
        <v>13.8</v>
      </c>
      <c r="D325" s="268" t="s">
        <v>1040</v>
      </c>
      <c r="E325" s="269"/>
      <c r="F325" s="270"/>
    </row>
    <row r="326" spans="1:6" s="238" customFormat="1" ht="15" customHeight="1">
      <c r="A326" s="265" t="s">
        <v>834</v>
      </c>
      <c r="B326" s="266" t="s">
        <v>1038</v>
      </c>
      <c r="C326" s="267">
        <v>14.4</v>
      </c>
      <c r="D326" s="268" t="s">
        <v>833</v>
      </c>
      <c r="E326" s="269"/>
      <c r="F326" s="270"/>
    </row>
    <row r="327" spans="1:6" s="238" customFormat="1" ht="15" customHeight="1">
      <c r="A327" s="265" t="s">
        <v>562</v>
      </c>
      <c r="B327" s="266" t="s">
        <v>1038</v>
      </c>
      <c r="C327" s="267">
        <v>15.1</v>
      </c>
      <c r="D327" s="268" t="s">
        <v>1040</v>
      </c>
      <c r="E327" s="269"/>
      <c r="F327" s="270"/>
    </row>
    <row r="328" spans="1:6" s="238" customFormat="1" ht="15" customHeight="1">
      <c r="A328" s="265" t="s">
        <v>523</v>
      </c>
      <c r="B328" s="266" t="s">
        <v>1038</v>
      </c>
      <c r="C328" s="267">
        <v>35.65</v>
      </c>
      <c r="D328" s="268" t="s">
        <v>1039</v>
      </c>
      <c r="E328" s="269"/>
      <c r="F328" s="270"/>
    </row>
    <row r="329" spans="1:6" s="238" customFormat="1" ht="15" customHeight="1">
      <c r="A329" s="265" t="s">
        <v>522</v>
      </c>
      <c r="B329" s="266" t="s">
        <v>1038</v>
      </c>
      <c r="C329" s="267">
        <v>55.2</v>
      </c>
      <c r="D329" s="268" t="s">
        <v>1039</v>
      </c>
      <c r="E329" s="269"/>
      <c r="F329" s="270"/>
    </row>
    <row r="330" spans="1:6" s="238" customFormat="1" ht="15" customHeight="1">
      <c r="A330" s="265" t="s">
        <v>490</v>
      </c>
      <c r="B330" s="266" t="s">
        <v>1038</v>
      </c>
      <c r="C330" s="267">
        <v>55.2</v>
      </c>
      <c r="D330" s="268" t="s">
        <v>1039</v>
      </c>
      <c r="E330" s="269"/>
      <c r="F330" s="270"/>
    </row>
    <row r="331" spans="1:6" s="238" customFormat="1" ht="15" customHeight="1" thickBot="1">
      <c r="A331" s="259" t="s">
        <v>700</v>
      </c>
      <c r="B331" s="260" t="s">
        <v>1038</v>
      </c>
      <c r="C331" s="261">
        <v>55.2</v>
      </c>
      <c r="D331" s="262" t="s">
        <v>698</v>
      </c>
      <c r="E331" s="263"/>
      <c r="F331" s="264"/>
    </row>
    <row r="332" spans="1:6" s="238" customFormat="1" ht="15" customHeight="1">
      <c r="A332" s="247" t="s">
        <v>601</v>
      </c>
      <c r="B332" s="248" t="s">
        <v>1125</v>
      </c>
      <c r="C332" s="249">
        <v>17.7</v>
      </c>
      <c r="D332" s="250" t="s">
        <v>1041</v>
      </c>
      <c r="E332" s="251">
        <f>SUM(C332:C334)</f>
        <v>78.5625</v>
      </c>
      <c r="F332" s="252">
        <f>E332/$E$2</f>
        <v>0.007939876751889275</v>
      </c>
    </row>
    <row r="333" spans="1:6" s="238" customFormat="1" ht="15" customHeight="1">
      <c r="A333" s="265" t="s">
        <v>486</v>
      </c>
      <c r="B333" s="266" t="s">
        <v>1125</v>
      </c>
      <c r="C333" s="267">
        <v>26.2625</v>
      </c>
      <c r="D333" s="268" t="s">
        <v>1042</v>
      </c>
      <c r="E333" s="269"/>
      <c r="F333" s="270"/>
    </row>
    <row r="334" spans="1:6" s="238" customFormat="1" ht="15" customHeight="1" thickBot="1">
      <c r="A334" s="259" t="s">
        <v>595</v>
      </c>
      <c r="B334" s="260" t="s">
        <v>1125</v>
      </c>
      <c r="C334" s="261">
        <v>34.6</v>
      </c>
      <c r="D334" s="262" t="s">
        <v>1041</v>
      </c>
      <c r="E334" s="263"/>
      <c r="F334" s="264"/>
    </row>
    <row r="335" spans="1:6" s="238" customFormat="1" ht="15" customHeight="1">
      <c r="A335" s="247" t="s">
        <v>627</v>
      </c>
      <c r="B335" s="248" t="s">
        <v>1043</v>
      </c>
      <c r="C335" s="249">
        <v>2.1</v>
      </c>
      <c r="D335" s="250" t="s">
        <v>1044</v>
      </c>
      <c r="E335" s="251">
        <f>SUM(C335:C339)</f>
        <v>162.1</v>
      </c>
      <c r="F335" s="252">
        <f>E335/$E$2</f>
        <v>0.016382549199443135</v>
      </c>
    </row>
    <row r="336" spans="1:6" s="238" customFormat="1" ht="15" customHeight="1">
      <c r="A336" s="265" t="s">
        <v>622</v>
      </c>
      <c r="B336" s="266" t="s">
        <v>1043</v>
      </c>
      <c r="C336" s="267">
        <v>29</v>
      </c>
      <c r="D336" s="268" t="s">
        <v>1044</v>
      </c>
      <c r="E336" s="269"/>
      <c r="F336" s="270"/>
    </row>
    <row r="337" spans="1:6" s="238" customFormat="1" ht="15" customHeight="1">
      <c r="A337" s="265" t="s">
        <v>622</v>
      </c>
      <c r="B337" s="266" t="s">
        <v>1043</v>
      </c>
      <c r="C337" s="267">
        <v>37.5</v>
      </c>
      <c r="D337" s="268" t="s">
        <v>1044</v>
      </c>
      <c r="E337" s="269"/>
      <c r="F337" s="270"/>
    </row>
    <row r="338" spans="1:6" s="238" customFormat="1" ht="15" customHeight="1">
      <c r="A338" s="265" t="s">
        <v>621</v>
      </c>
      <c r="B338" s="266" t="s">
        <v>1043</v>
      </c>
      <c r="C338" s="267">
        <v>43.1</v>
      </c>
      <c r="D338" s="268" t="s">
        <v>1044</v>
      </c>
      <c r="E338" s="269"/>
      <c r="F338" s="270"/>
    </row>
    <row r="339" spans="1:6" s="238" customFormat="1" ht="15" customHeight="1" thickBot="1">
      <c r="A339" s="259" t="s">
        <v>621</v>
      </c>
      <c r="B339" s="260" t="s">
        <v>1043</v>
      </c>
      <c r="C339" s="261">
        <v>50.4</v>
      </c>
      <c r="D339" s="262" t="s">
        <v>1044</v>
      </c>
      <c r="E339" s="263"/>
      <c r="F339" s="264"/>
    </row>
    <row r="340" spans="1:6" s="238" customFormat="1" ht="15" customHeight="1">
      <c r="A340" s="247" t="s">
        <v>440</v>
      </c>
      <c r="B340" s="248" t="s">
        <v>1045</v>
      </c>
      <c r="C340" s="249">
        <v>0.5875</v>
      </c>
      <c r="D340" s="250" t="s">
        <v>1046</v>
      </c>
      <c r="E340" s="251">
        <f>SUM(C340:C347)</f>
        <v>19.387500000000003</v>
      </c>
      <c r="F340" s="252">
        <f>E340/$E$2</f>
        <v>0.001959387246170289</v>
      </c>
    </row>
    <row r="341" spans="1:6" s="238" customFormat="1" ht="15" customHeight="1">
      <c r="A341" s="265" t="s">
        <v>456</v>
      </c>
      <c r="B341" s="266" t="s">
        <v>1045</v>
      </c>
      <c r="C341" s="267">
        <v>1.175</v>
      </c>
      <c r="D341" s="268" t="s">
        <v>1047</v>
      </c>
      <c r="E341" s="269"/>
      <c r="F341" s="270"/>
    </row>
    <row r="342" spans="1:6" s="238" customFormat="1" ht="15" customHeight="1">
      <c r="A342" s="265" t="s">
        <v>454</v>
      </c>
      <c r="B342" s="266" t="s">
        <v>1045</v>
      </c>
      <c r="C342" s="267">
        <v>1.175</v>
      </c>
      <c r="D342" s="268" t="s">
        <v>885</v>
      </c>
      <c r="E342" s="269"/>
      <c r="F342" s="270"/>
    </row>
    <row r="343" spans="1:6" s="238" customFormat="1" ht="15" customHeight="1">
      <c r="A343" s="265" t="s">
        <v>500</v>
      </c>
      <c r="B343" s="266" t="s">
        <v>1045</v>
      </c>
      <c r="C343" s="267">
        <v>1.175</v>
      </c>
      <c r="D343" s="268" t="s">
        <v>1048</v>
      </c>
      <c r="E343" s="269"/>
      <c r="F343" s="270"/>
    </row>
    <row r="344" spans="1:6" s="238" customFormat="1" ht="15" customHeight="1">
      <c r="A344" s="265" t="s">
        <v>451</v>
      </c>
      <c r="B344" s="266" t="s">
        <v>1045</v>
      </c>
      <c r="C344" s="267">
        <v>1.7625</v>
      </c>
      <c r="D344" s="268" t="s">
        <v>1049</v>
      </c>
      <c r="E344" s="269"/>
      <c r="F344" s="270"/>
    </row>
    <row r="345" spans="1:6" s="238" customFormat="1" ht="15" customHeight="1">
      <c r="A345" s="265" t="s">
        <v>650</v>
      </c>
      <c r="B345" s="266" t="s">
        <v>1045</v>
      </c>
      <c r="C345" s="267">
        <v>2.35</v>
      </c>
      <c r="D345" s="268" t="s">
        <v>1050</v>
      </c>
      <c r="E345" s="269"/>
      <c r="F345" s="270"/>
    </row>
    <row r="346" spans="1:6" s="238" customFormat="1" ht="15" customHeight="1">
      <c r="A346" s="265" t="s">
        <v>892</v>
      </c>
      <c r="B346" s="266" t="s">
        <v>1045</v>
      </c>
      <c r="C346" s="267">
        <v>4.7</v>
      </c>
      <c r="D346" s="268" t="s">
        <v>1051</v>
      </c>
      <c r="E346" s="269"/>
      <c r="F346" s="270"/>
    </row>
    <row r="347" spans="1:6" s="238" customFormat="1" ht="15" customHeight="1" thickBot="1">
      <c r="A347" s="259" t="s">
        <v>906</v>
      </c>
      <c r="B347" s="260" t="s">
        <v>1045</v>
      </c>
      <c r="C347" s="261">
        <v>6.4625</v>
      </c>
      <c r="D347" s="262" t="s">
        <v>1052</v>
      </c>
      <c r="E347" s="263"/>
      <c r="F347" s="264"/>
    </row>
    <row r="348" spans="1:6" s="238" customFormat="1" ht="15" customHeight="1">
      <c r="A348" s="247" t="s">
        <v>581</v>
      </c>
      <c r="B348" s="248" t="s">
        <v>1053</v>
      </c>
      <c r="C348" s="249">
        <v>5.875</v>
      </c>
      <c r="D348" s="250" t="s">
        <v>1054</v>
      </c>
      <c r="E348" s="251">
        <f>SUM(C348:C377)</f>
        <v>861.1625</v>
      </c>
      <c r="F348" s="252">
        <f>E348/$E$2</f>
        <v>0.08703292427492566</v>
      </c>
    </row>
    <row r="349" spans="1:6" s="238" customFormat="1" ht="15" customHeight="1">
      <c r="A349" s="265" t="s">
        <v>1055</v>
      </c>
      <c r="B349" s="266" t="s">
        <v>1053</v>
      </c>
      <c r="C349" s="267">
        <v>8.6</v>
      </c>
      <c r="D349" s="268" t="s">
        <v>1056</v>
      </c>
      <c r="E349" s="269"/>
      <c r="F349" s="270"/>
    </row>
    <row r="350" spans="1:6" s="238" customFormat="1" ht="15" customHeight="1">
      <c r="A350" s="265" t="s">
        <v>731</v>
      </c>
      <c r="B350" s="266" t="s">
        <v>1053</v>
      </c>
      <c r="C350" s="267">
        <v>9.45</v>
      </c>
      <c r="D350" s="268" t="s">
        <v>1057</v>
      </c>
      <c r="E350" s="269"/>
      <c r="F350" s="270"/>
    </row>
    <row r="351" spans="1:6" s="238" customFormat="1" ht="15" customHeight="1">
      <c r="A351" s="265" t="s">
        <v>746</v>
      </c>
      <c r="B351" s="266" t="s">
        <v>1053</v>
      </c>
      <c r="C351" s="267">
        <v>11.1</v>
      </c>
      <c r="D351" s="268" t="s">
        <v>1058</v>
      </c>
      <c r="E351" s="269"/>
      <c r="F351" s="270"/>
    </row>
    <row r="352" spans="1:6" s="238" customFormat="1" ht="15" customHeight="1">
      <c r="A352" s="265" t="s">
        <v>1055</v>
      </c>
      <c r="B352" s="266" t="s">
        <v>1053</v>
      </c>
      <c r="C352" s="267">
        <v>11.25</v>
      </c>
      <c r="D352" s="268" t="s">
        <v>1056</v>
      </c>
      <c r="E352" s="269"/>
      <c r="F352" s="270"/>
    </row>
    <row r="353" spans="1:6" s="238" customFormat="1" ht="15" customHeight="1">
      <c r="A353" s="265" t="s">
        <v>731</v>
      </c>
      <c r="B353" s="266" t="s">
        <v>1053</v>
      </c>
      <c r="C353" s="267">
        <v>12.6</v>
      </c>
      <c r="D353" s="268" t="s">
        <v>1057</v>
      </c>
      <c r="E353" s="269"/>
      <c r="F353" s="270"/>
    </row>
    <row r="354" spans="1:6" s="238" customFormat="1" ht="15" customHeight="1">
      <c r="A354" s="265" t="s">
        <v>660</v>
      </c>
      <c r="B354" s="266" t="s">
        <v>1053</v>
      </c>
      <c r="C354" s="267">
        <v>13</v>
      </c>
      <c r="D354" s="268" t="s">
        <v>1059</v>
      </c>
      <c r="E354" s="269"/>
      <c r="F354" s="270"/>
    </row>
    <row r="355" spans="1:6" s="238" customFormat="1" ht="15" customHeight="1">
      <c r="A355" s="265" t="s">
        <v>1060</v>
      </c>
      <c r="B355" s="266" t="s">
        <v>1053</v>
      </c>
      <c r="C355" s="267">
        <v>14.6</v>
      </c>
      <c r="D355" s="268" t="s">
        <v>1061</v>
      </c>
      <c r="E355" s="269"/>
      <c r="F355" s="270"/>
    </row>
    <row r="356" spans="1:6" s="238" customFormat="1" ht="15" customHeight="1">
      <c r="A356" s="265" t="s">
        <v>591</v>
      </c>
      <c r="B356" s="266" t="s">
        <v>1053</v>
      </c>
      <c r="C356" s="267">
        <v>15</v>
      </c>
      <c r="D356" s="268" t="s">
        <v>1054</v>
      </c>
      <c r="E356" s="269"/>
      <c r="F356" s="270"/>
    </row>
    <row r="357" spans="1:6" s="238" customFormat="1" ht="15" customHeight="1">
      <c r="A357" s="265" t="s">
        <v>735</v>
      </c>
      <c r="B357" s="266" t="s">
        <v>1053</v>
      </c>
      <c r="C357" s="267">
        <v>18.15</v>
      </c>
      <c r="D357" s="268" t="s">
        <v>1058</v>
      </c>
      <c r="E357" s="269"/>
      <c r="F357" s="270"/>
    </row>
    <row r="358" spans="1:6" s="238" customFormat="1" ht="15" customHeight="1">
      <c r="A358" s="265" t="s">
        <v>727</v>
      </c>
      <c r="B358" s="266" t="s">
        <v>1053</v>
      </c>
      <c r="C358" s="267">
        <v>18.8</v>
      </c>
      <c r="D358" s="268" t="s">
        <v>1062</v>
      </c>
      <c r="E358" s="269"/>
      <c r="F358" s="270"/>
    </row>
    <row r="359" spans="1:6" s="238" customFormat="1" ht="15" customHeight="1">
      <c r="A359" s="265" t="s">
        <v>1063</v>
      </c>
      <c r="B359" s="266" t="s">
        <v>1053</v>
      </c>
      <c r="C359" s="267">
        <v>19.6</v>
      </c>
      <c r="D359" s="268" t="s">
        <v>1064</v>
      </c>
      <c r="E359" s="269"/>
      <c r="F359" s="270"/>
    </row>
    <row r="360" spans="1:6" s="238" customFormat="1" ht="15" customHeight="1">
      <c r="A360" s="265" t="s">
        <v>727</v>
      </c>
      <c r="B360" s="266" t="s">
        <v>1053</v>
      </c>
      <c r="C360" s="267">
        <v>21</v>
      </c>
      <c r="D360" s="268" t="s">
        <v>1062</v>
      </c>
      <c r="E360" s="269"/>
      <c r="F360" s="270"/>
    </row>
    <row r="361" spans="1:6" s="238" customFormat="1" ht="15" customHeight="1">
      <c r="A361" s="265" t="s">
        <v>534</v>
      </c>
      <c r="B361" s="266" t="s">
        <v>1053</v>
      </c>
      <c r="C361" s="267">
        <v>24</v>
      </c>
      <c r="D361" s="268" t="s">
        <v>1054</v>
      </c>
      <c r="E361" s="269"/>
      <c r="F361" s="270"/>
    </row>
    <row r="362" spans="1:6" s="238" customFormat="1" ht="15" customHeight="1">
      <c r="A362" s="265" t="s">
        <v>591</v>
      </c>
      <c r="B362" s="266" t="s">
        <v>1053</v>
      </c>
      <c r="C362" s="267">
        <v>24.3</v>
      </c>
      <c r="D362" s="268" t="s">
        <v>1054</v>
      </c>
      <c r="E362" s="269"/>
      <c r="F362" s="270"/>
    </row>
    <row r="363" spans="1:6" s="238" customFormat="1" ht="15" customHeight="1">
      <c r="A363" s="265" t="s">
        <v>766</v>
      </c>
      <c r="B363" s="266" t="s">
        <v>1053</v>
      </c>
      <c r="C363" s="267">
        <v>29.6</v>
      </c>
      <c r="D363" s="268" t="s">
        <v>1059</v>
      </c>
      <c r="E363" s="269"/>
      <c r="F363" s="270"/>
    </row>
    <row r="364" spans="1:6" s="238" customFormat="1" ht="15" customHeight="1">
      <c r="A364" s="265" t="s">
        <v>742</v>
      </c>
      <c r="B364" s="266" t="s">
        <v>1053</v>
      </c>
      <c r="C364" s="267">
        <v>31.3</v>
      </c>
      <c r="D364" s="268" t="s">
        <v>1057</v>
      </c>
      <c r="E364" s="269"/>
      <c r="F364" s="270"/>
    </row>
    <row r="365" spans="1:6" s="238" customFormat="1" ht="15" customHeight="1">
      <c r="A365" s="265" t="s">
        <v>741</v>
      </c>
      <c r="B365" s="266" t="s">
        <v>1053</v>
      </c>
      <c r="C365" s="267">
        <v>32.7</v>
      </c>
      <c r="D365" s="268" t="s">
        <v>1057</v>
      </c>
      <c r="E365" s="269"/>
      <c r="F365" s="270"/>
    </row>
    <row r="366" spans="1:6" s="238" customFormat="1" ht="15" customHeight="1">
      <c r="A366" s="265" t="s">
        <v>766</v>
      </c>
      <c r="B366" s="266" t="s">
        <v>1053</v>
      </c>
      <c r="C366" s="267">
        <v>34</v>
      </c>
      <c r="D366" s="268" t="s">
        <v>1059</v>
      </c>
      <c r="E366" s="269"/>
      <c r="F366" s="270"/>
    </row>
    <row r="367" spans="1:6" s="238" customFormat="1" ht="15" customHeight="1">
      <c r="A367" s="265" t="s">
        <v>581</v>
      </c>
      <c r="B367" s="266" t="s">
        <v>1053</v>
      </c>
      <c r="C367" s="267">
        <v>34.75</v>
      </c>
      <c r="D367" s="268" t="s">
        <v>1054</v>
      </c>
      <c r="E367" s="269"/>
      <c r="F367" s="270"/>
    </row>
    <row r="368" spans="1:6" s="238" customFormat="1" ht="15" customHeight="1">
      <c r="A368" s="265" t="s">
        <v>724</v>
      </c>
      <c r="B368" s="266" t="s">
        <v>1053</v>
      </c>
      <c r="C368" s="267">
        <v>37.3</v>
      </c>
      <c r="D368" s="268" t="s">
        <v>1054</v>
      </c>
      <c r="E368" s="269"/>
      <c r="F368" s="270"/>
    </row>
    <row r="369" spans="1:6" s="238" customFormat="1" ht="15" customHeight="1">
      <c r="A369" s="265" t="s">
        <v>1065</v>
      </c>
      <c r="B369" s="266" t="s">
        <v>1053</v>
      </c>
      <c r="C369" s="267">
        <v>38.1</v>
      </c>
      <c r="D369" s="268" t="s">
        <v>1054</v>
      </c>
      <c r="E369" s="269"/>
      <c r="F369" s="270"/>
    </row>
    <row r="370" spans="1:6" s="238" customFormat="1" ht="15" customHeight="1">
      <c r="A370" s="265" t="s">
        <v>578</v>
      </c>
      <c r="B370" s="266" t="s">
        <v>1053</v>
      </c>
      <c r="C370" s="267">
        <v>40.6</v>
      </c>
      <c r="D370" s="268" t="s">
        <v>1054</v>
      </c>
      <c r="E370" s="269"/>
      <c r="F370" s="270"/>
    </row>
    <row r="371" spans="1:6" s="238" customFormat="1" ht="15" customHeight="1">
      <c r="A371" s="265" t="s">
        <v>895</v>
      </c>
      <c r="B371" s="266" t="s">
        <v>1053</v>
      </c>
      <c r="C371" s="267">
        <v>44.9625</v>
      </c>
      <c r="D371" s="268" t="s">
        <v>1054</v>
      </c>
      <c r="E371" s="269"/>
      <c r="F371" s="270"/>
    </row>
    <row r="372" spans="1:6" s="238" customFormat="1" ht="15" customHeight="1">
      <c r="A372" s="265" t="s">
        <v>890</v>
      </c>
      <c r="B372" s="266" t="s">
        <v>1053</v>
      </c>
      <c r="C372" s="267">
        <v>47.725</v>
      </c>
      <c r="D372" s="268" t="s">
        <v>1054</v>
      </c>
      <c r="E372" s="269"/>
      <c r="F372" s="270"/>
    </row>
    <row r="373" spans="1:6" s="238" customFormat="1" ht="15" customHeight="1">
      <c r="A373" s="265" t="s">
        <v>741</v>
      </c>
      <c r="B373" s="266" t="s">
        <v>1053</v>
      </c>
      <c r="C373" s="267">
        <v>50.4</v>
      </c>
      <c r="D373" s="268" t="s">
        <v>1057</v>
      </c>
      <c r="E373" s="269"/>
      <c r="F373" s="270"/>
    </row>
    <row r="374" spans="1:6" s="238" customFormat="1" ht="15" customHeight="1">
      <c r="A374" s="265" t="s">
        <v>736</v>
      </c>
      <c r="B374" s="266" t="s">
        <v>1053</v>
      </c>
      <c r="C374" s="267">
        <v>50.4</v>
      </c>
      <c r="D374" s="268" t="s">
        <v>717</v>
      </c>
      <c r="E374" s="269"/>
      <c r="F374" s="270"/>
    </row>
    <row r="375" spans="1:6" s="238" customFormat="1" ht="15" customHeight="1">
      <c r="A375" s="265" t="s">
        <v>736</v>
      </c>
      <c r="B375" s="266" t="s">
        <v>1053</v>
      </c>
      <c r="C375" s="267">
        <v>50.4</v>
      </c>
      <c r="D375" s="268" t="s">
        <v>1057</v>
      </c>
      <c r="E375" s="269"/>
      <c r="F375" s="270"/>
    </row>
    <row r="376" spans="1:6" s="238" customFormat="1" ht="15" customHeight="1">
      <c r="A376" s="265" t="s">
        <v>660</v>
      </c>
      <c r="B376" s="266" t="s">
        <v>1053</v>
      </c>
      <c r="C376" s="267">
        <v>55.2</v>
      </c>
      <c r="D376" s="268" t="s">
        <v>1059</v>
      </c>
      <c r="E376" s="269"/>
      <c r="F376" s="270"/>
    </row>
    <row r="377" spans="1:6" s="238" customFormat="1" ht="15" customHeight="1" thickBot="1">
      <c r="A377" s="259" t="s">
        <v>533</v>
      </c>
      <c r="B377" s="260" t="s">
        <v>1053</v>
      </c>
      <c r="C377" s="261">
        <v>56.4</v>
      </c>
      <c r="D377" s="262" t="s">
        <v>1054</v>
      </c>
      <c r="E377" s="263"/>
      <c r="F377" s="264"/>
    </row>
    <row r="378" spans="1:6" s="238" customFormat="1" ht="15" customHeight="1">
      <c r="A378" s="247" t="s">
        <v>895</v>
      </c>
      <c r="B378" s="248" t="s">
        <v>1066</v>
      </c>
      <c r="C378" s="249">
        <v>1.175</v>
      </c>
      <c r="D378" s="250" t="s">
        <v>1067</v>
      </c>
      <c r="E378" s="251">
        <f>SUM(C378:C383)</f>
        <v>90.1625</v>
      </c>
      <c r="F378" s="252">
        <f>E378/$E$2</f>
        <v>0.009112224504594642</v>
      </c>
    </row>
    <row r="379" spans="1:6" s="238" customFormat="1" ht="15" customHeight="1">
      <c r="A379" s="265" t="s">
        <v>525</v>
      </c>
      <c r="B379" s="266" t="s">
        <v>1066</v>
      </c>
      <c r="C379" s="267">
        <v>8.4</v>
      </c>
      <c r="D379" s="268" t="s">
        <v>1068</v>
      </c>
      <c r="E379" s="269"/>
      <c r="F379" s="270"/>
    </row>
    <row r="380" spans="1:6" s="238" customFormat="1" ht="15" customHeight="1">
      <c r="A380" s="265" t="s">
        <v>890</v>
      </c>
      <c r="B380" s="266" t="s">
        <v>1066</v>
      </c>
      <c r="C380" s="267">
        <v>9.9875</v>
      </c>
      <c r="D380" s="268" t="s">
        <v>1069</v>
      </c>
      <c r="E380" s="269"/>
      <c r="F380" s="270"/>
    </row>
    <row r="381" spans="1:6" s="238" customFormat="1" ht="15" customHeight="1">
      <c r="A381" s="265" t="s">
        <v>525</v>
      </c>
      <c r="B381" s="266" t="s">
        <v>1066</v>
      </c>
      <c r="C381" s="267">
        <v>13.1</v>
      </c>
      <c r="D381" s="268" t="s">
        <v>1070</v>
      </c>
      <c r="E381" s="269"/>
      <c r="F381" s="270"/>
    </row>
    <row r="382" spans="1:6" s="238" customFormat="1" ht="15" customHeight="1">
      <c r="A382" s="265" t="s">
        <v>813</v>
      </c>
      <c r="B382" s="266" t="s">
        <v>1071</v>
      </c>
      <c r="C382" s="267">
        <v>16.1</v>
      </c>
      <c r="D382" s="268" t="s">
        <v>1072</v>
      </c>
      <c r="E382" s="269"/>
      <c r="F382" s="270"/>
    </row>
    <row r="383" spans="1:6" s="238" customFormat="1" ht="15" customHeight="1" thickBot="1">
      <c r="A383" s="259" t="s">
        <v>815</v>
      </c>
      <c r="B383" s="260" t="s">
        <v>1071</v>
      </c>
      <c r="C383" s="261">
        <v>41.4</v>
      </c>
      <c r="D383" s="262" t="s">
        <v>1072</v>
      </c>
      <c r="E383" s="263"/>
      <c r="F383" s="264"/>
    </row>
    <row r="384" spans="1:6" s="238" customFormat="1" ht="15" customHeight="1">
      <c r="A384" s="247" t="s">
        <v>843</v>
      </c>
      <c r="B384" s="248" t="s">
        <v>803</v>
      </c>
      <c r="C384" s="249">
        <v>21.6</v>
      </c>
      <c r="D384" s="250" t="s">
        <v>804</v>
      </c>
      <c r="E384" s="251">
        <f>SUM(C384:C387)</f>
        <v>282.7</v>
      </c>
      <c r="F384" s="252">
        <f>E384/$E$2</f>
        <v>0.02857092324912137</v>
      </c>
    </row>
    <row r="385" spans="1:6" s="238" customFormat="1" ht="15" customHeight="1">
      <c r="A385" s="265" t="s">
        <v>858</v>
      </c>
      <c r="B385" s="266" t="s">
        <v>803</v>
      </c>
      <c r="C385" s="267">
        <v>45.1</v>
      </c>
      <c r="D385" s="268" t="s">
        <v>804</v>
      </c>
      <c r="E385" s="269"/>
      <c r="F385" s="270"/>
    </row>
    <row r="386" spans="1:6" s="238" customFormat="1" ht="15" customHeight="1">
      <c r="A386" s="265" t="s">
        <v>802</v>
      </c>
      <c r="B386" s="266" t="s">
        <v>803</v>
      </c>
      <c r="C386" s="267">
        <v>108</v>
      </c>
      <c r="D386" s="268" t="s">
        <v>804</v>
      </c>
      <c r="E386" s="269"/>
      <c r="F386" s="270"/>
    </row>
    <row r="387" spans="1:6" s="238" customFormat="1" ht="15" customHeight="1" thickBot="1">
      <c r="A387" s="259" t="s">
        <v>805</v>
      </c>
      <c r="B387" s="260" t="s">
        <v>803</v>
      </c>
      <c r="C387" s="261">
        <v>108</v>
      </c>
      <c r="D387" s="262" t="s">
        <v>804</v>
      </c>
      <c r="E387" s="263"/>
      <c r="F387" s="264"/>
    </row>
    <row r="388" spans="1:6" s="238" customFormat="1" ht="15" customHeight="1">
      <c r="A388" s="247" t="s">
        <v>720</v>
      </c>
      <c r="B388" s="248" t="s">
        <v>1073</v>
      </c>
      <c r="C388" s="249">
        <v>0.9</v>
      </c>
      <c r="D388" s="250" t="s">
        <v>1074</v>
      </c>
      <c r="E388" s="251">
        <f>SUM(C388:C429)</f>
        <v>569.9250000000001</v>
      </c>
      <c r="F388" s="252">
        <f>E388/$E$2</f>
        <v>0.05759916318625929</v>
      </c>
    </row>
    <row r="389" spans="1:6" s="238" customFormat="1" ht="15" customHeight="1">
      <c r="A389" s="265" t="s">
        <v>555</v>
      </c>
      <c r="B389" s="266" t="s">
        <v>1073</v>
      </c>
      <c r="C389" s="267">
        <v>2.6</v>
      </c>
      <c r="D389" s="268" t="s">
        <v>1075</v>
      </c>
      <c r="E389" s="269"/>
      <c r="F389" s="270"/>
    </row>
    <row r="390" spans="1:6" s="238" customFormat="1" ht="15" customHeight="1">
      <c r="A390" s="265" t="s">
        <v>669</v>
      </c>
      <c r="B390" s="266" t="s">
        <v>1073</v>
      </c>
      <c r="C390" s="267">
        <v>4.6</v>
      </c>
      <c r="D390" s="268" t="s">
        <v>1075</v>
      </c>
      <c r="E390" s="269"/>
      <c r="F390" s="270"/>
    </row>
    <row r="391" spans="1:6" s="238" customFormat="1" ht="15" customHeight="1">
      <c r="A391" s="265" t="s">
        <v>806</v>
      </c>
      <c r="B391" s="266" t="s">
        <v>1073</v>
      </c>
      <c r="C391" s="267">
        <v>7.7</v>
      </c>
      <c r="D391" s="268" t="s">
        <v>1076</v>
      </c>
      <c r="E391" s="269"/>
      <c r="F391" s="270"/>
    </row>
    <row r="392" spans="1:6" s="238" customFormat="1" ht="15" customHeight="1">
      <c r="A392" s="265" t="s">
        <v>586</v>
      </c>
      <c r="B392" s="266" t="s">
        <v>1073</v>
      </c>
      <c r="C392" s="267">
        <v>8.2</v>
      </c>
      <c r="D392" s="268" t="s">
        <v>1075</v>
      </c>
      <c r="E392" s="269"/>
      <c r="F392" s="270"/>
    </row>
    <row r="393" spans="1:6" s="238" customFormat="1" ht="15" customHeight="1">
      <c r="A393" s="265" t="s">
        <v>723</v>
      </c>
      <c r="B393" s="266" t="s">
        <v>1073</v>
      </c>
      <c r="C393" s="267">
        <v>8.55</v>
      </c>
      <c r="D393" s="268" t="s">
        <v>1077</v>
      </c>
      <c r="E393" s="269"/>
      <c r="F393" s="270"/>
    </row>
    <row r="394" spans="1:6" s="238" customFormat="1" ht="15" customHeight="1">
      <c r="A394" s="265" t="s">
        <v>728</v>
      </c>
      <c r="B394" s="266" t="s">
        <v>1073</v>
      </c>
      <c r="C394" s="267">
        <v>8.7</v>
      </c>
      <c r="D394" s="268" t="s">
        <v>1078</v>
      </c>
      <c r="E394" s="269"/>
      <c r="F394" s="270"/>
    </row>
    <row r="395" spans="1:6" s="238" customFormat="1" ht="15" customHeight="1">
      <c r="A395" s="265" t="s">
        <v>826</v>
      </c>
      <c r="B395" s="266" t="s">
        <v>1073</v>
      </c>
      <c r="C395" s="267">
        <v>9</v>
      </c>
      <c r="D395" s="268" t="s">
        <v>1079</v>
      </c>
      <c r="E395" s="269"/>
      <c r="F395" s="270"/>
    </row>
    <row r="396" spans="1:6" s="238" customFormat="1" ht="15" customHeight="1">
      <c r="A396" s="265" t="s">
        <v>1080</v>
      </c>
      <c r="B396" s="266" t="s">
        <v>1073</v>
      </c>
      <c r="C396" s="267">
        <v>9.2</v>
      </c>
      <c r="D396" s="268" t="s">
        <v>1079</v>
      </c>
      <c r="E396" s="269"/>
      <c r="F396" s="270"/>
    </row>
    <row r="397" spans="1:6" s="238" customFormat="1" ht="15" customHeight="1">
      <c r="A397" s="265" t="s">
        <v>1081</v>
      </c>
      <c r="B397" s="266" t="s">
        <v>1073</v>
      </c>
      <c r="C397" s="267">
        <v>9.4</v>
      </c>
      <c r="D397" s="268" t="s">
        <v>1079</v>
      </c>
      <c r="E397" s="269"/>
      <c r="F397" s="270"/>
    </row>
    <row r="398" spans="1:6" s="238" customFormat="1" ht="15" customHeight="1">
      <c r="A398" s="265" t="s">
        <v>850</v>
      </c>
      <c r="B398" s="266" t="s">
        <v>1073</v>
      </c>
      <c r="C398" s="267">
        <v>9.4</v>
      </c>
      <c r="D398" s="268" t="s">
        <v>1076</v>
      </c>
      <c r="E398" s="269"/>
      <c r="F398" s="270"/>
    </row>
    <row r="399" spans="1:6" s="238" customFormat="1" ht="15" customHeight="1">
      <c r="A399" s="265" t="s">
        <v>672</v>
      </c>
      <c r="B399" s="266" t="s">
        <v>1073</v>
      </c>
      <c r="C399" s="267">
        <v>9.4</v>
      </c>
      <c r="D399" s="268" t="s">
        <v>1076</v>
      </c>
      <c r="E399" s="269"/>
      <c r="F399" s="270"/>
    </row>
    <row r="400" spans="1:6" s="238" customFormat="1" ht="15" customHeight="1">
      <c r="A400" s="265" t="s">
        <v>824</v>
      </c>
      <c r="B400" s="266" t="s">
        <v>1073</v>
      </c>
      <c r="C400" s="267">
        <v>9.9</v>
      </c>
      <c r="D400" s="268" t="s">
        <v>1079</v>
      </c>
      <c r="E400" s="269"/>
      <c r="F400" s="270"/>
    </row>
    <row r="401" spans="1:6" s="238" customFormat="1" ht="15" customHeight="1">
      <c r="A401" s="265" t="s">
        <v>852</v>
      </c>
      <c r="B401" s="266" t="s">
        <v>1073</v>
      </c>
      <c r="C401" s="267">
        <v>9.9</v>
      </c>
      <c r="D401" s="268" t="s">
        <v>1076</v>
      </c>
      <c r="E401" s="269"/>
      <c r="F401" s="270"/>
    </row>
    <row r="402" spans="1:6" s="238" customFormat="1" ht="15" customHeight="1">
      <c r="A402" s="265" t="s">
        <v>830</v>
      </c>
      <c r="B402" s="266" t="s">
        <v>1073</v>
      </c>
      <c r="C402" s="267">
        <v>10</v>
      </c>
      <c r="D402" s="268" t="s">
        <v>1082</v>
      </c>
      <c r="E402" s="269"/>
      <c r="F402" s="270"/>
    </row>
    <row r="403" spans="1:6" s="238" customFormat="1" ht="15" customHeight="1">
      <c r="A403" s="265" t="s">
        <v>715</v>
      </c>
      <c r="B403" s="266" t="s">
        <v>1073</v>
      </c>
      <c r="C403" s="267">
        <v>10</v>
      </c>
      <c r="D403" s="268" t="s">
        <v>1023</v>
      </c>
      <c r="E403" s="269"/>
      <c r="F403" s="270"/>
    </row>
    <row r="404" spans="1:6" s="238" customFormat="1" ht="15" customHeight="1">
      <c r="A404" s="265" t="s">
        <v>853</v>
      </c>
      <c r="B404" s="266" t="s">
        <v>1073</v>
      </c>
      <c r="C404" s="267">
        <v>10.2</v>
      </c>
      <c r="D404" s="268" t="s">
        <v>1076</v>
      </c>
      <c r="E404" s="269"/>
      <c r="F404" s="270"/>
    </row>
    <row r="405" spans="1:6" s="238" customFormat="1" ht="15" customHeight="1">
      <c r="A405" s="265" t="s">
        <v>854</v>
      </c>
      <c r="B405" s="266" t="s">
        <v>1073</v>
      </c>
      <c r="C405" s="267">
        <v>11.35</v>
      </c>
      <c r="D405" s="268" t="s">
        <v>1076</v>
      </c>
      <c r="E405" s="269"/>
      <c r="F405" s="270"/>
    </row>
    <row r="406" spans="1:6" s="238" customFormat="1" ht="15" customHeight="1">
      <c r="A406" s="265" t="s">
        <v>1083</v>
      </c>
      <c r="B406" s="266" t="s">
        <v>1073</v>
      </c>
      <c r="C406" s="267">
        <v>11.5</v>
      </c>
      <c r="D406" s="268" t="s">
        <v>1079</v>
      </c>
      <c r="E406" s="269"/>
      <c r="F406" s="270"/>
    </row>
    <row r="407" spans="1:6" s="238" customFormat="1" ht="15" customHeight="1">
      <c r="A407" s="265" t="s">
        <v>753</v>
      </c>
      <c r="B407" s="266" t="s">
        <v>1073</v>
      </c>
      <c r="C407" s="267">
        <v>11.5</v>
      </c>
      <c r="D407" s="268" t="s">
        <v>1079</v>
      </c>
      <c r="E407" s="269"/>
      <c r="F407" s="270"/>
    </row>
    <row r="408" spans="1:6" s="238" customFormat="1" ht="15" customHeight="1">
      <c r="A408" s="265" t="s">
        <v>636</v>
      </c>
      <c r="B408" s="266" t="s">
        <v>1073</v>
      </c>
      <c r="C408" s="267">
        <v>11.55</v>
      </c>
      <c r="D408" s="268" t="s">
        <v>1021</v>
      </c>
      <c r="E408" s="269"/>
      <c r="F408" s="270"/>
    </row>
    <row r="409" spans="1:6" s="238" customFormat="1" ht="15" customHeight="1">
      <c r="A409" s="265" t="s">
        <v>645</v>
      </c>
      <c r="B409" s="266" t="s">
        <v>1073</v>
      </c>
      <c r="C409" s="267">
        <v>11.6</v>
      </c>
      <c r="D409" s="268" t="s">
        <v>1021</v>
      </c>
      <c r="E409" s="269"/>
      <c r="F409" s="270"/>
    </row>
    <row r="410" spans="1:6" s="238" customFormat="1" ht="15" customHeight="1">
      <c r="A410" s="265" t="s">
        <v>745</v>
      </c>
      <c r="B410" s="266" t="s">
        <v>1073</v>
      </c>
      <c r="C410" s="267">
        <v>11.6</v>
      </c>
      <c r="D410" s="268" t="s">
        <v>1084</v>
      </c>
      <c r="E410" s="269"/>
      <c r="F410" s="270"/>
    </row>
    <row r="411" spans="1:6" s="238" customFormat="1" ht="15" customHeight="1">
      <c r="A411" s="265" t="s">
        <v>827</v>
      </c>
      <c r="B411" s="266" t="s">
        <v>1073</v>
      </c>
      <c r="C411" s="267">
        <v>11.9</v>
      </c>
      <c r="D411" s="268" t="s">
        <v>1079</v>
      </c>
      <c r="E411" s="269"/>
      <c r="F411" s="270"/>
    </row>
    <row r="412" spans="1:6" s="238" customFormat="1" ht="15" customHeight="1">
      <c r="A412" s="265" t="s">
        <v>754</v>
      </c>
      <c r="B412" s="266" t="s">
        <v>1073</v>
      </c>
      <c r="C412" s="267">
        <v>12</v>
      </c>
      <c r="D412" s="268" t="s">
        <v>1079</v>
      </c>
      <c r="E412" s="269"/>
      <c r="F412" s="270"/>
    </row>
    <row r="413" spans="1:6" s="238" customFormat="1" ht="15" customHeight="1">
      <c r="A413" s="265" t="s">
        <v>636</v>
      </c>
      <c r="B413" s="266" t="s">
        <v>1073</v>
      </c>
      <c r="C413" s="267">
        <v>12.075</v>
      </c>
      <c r="D413" s="268" t="s">
        <v>1021</v>
      </c>
      <c r="E413" s="269"/>
      <c r="F413" s="270"/>
    </row>
    <row r="414" spans="1:6" s="238" customFormat="1" ht="15" customHeight="1">
      <c r="A414" s="265" t="s">
        <v>609</v>
      </c>
      <c r="B414" s="266" t="s">
        <v>1073</v>
      </c>
      <c r="C414" s="267">
        <v>12.5</v>
      </c>
      <c r="D414" s="268" t="s">
        <v>1078</v>
      </c>
      <c r="E414" s="269"/>
      <c r="F414" s="270"/>
    </row>
    <row r="415" spans="1:6" s="238" customFormat="1" ht="15" customHeight="1">
      <c r="A415" s="265" t="s">
        <v>851</v>
      </c>
      <c r="B415" s="266" t="s">
        <v>1073</v>
      </c>
      <c r="C415" s="267">
        <v>13.5</v>
      </c>
      <c r="D415" s="268" t="s">
        <v>1076</v>
      </c>
      <c r="E415" s="269"/>
      <c r="F415" s="270"/>
    </row>
    <row r="416" spans="1:6" s="238" customFormat="1" ht="15" customHeight="1">
      <c r="A416" s="265" t="s">
        <v>1085</v>
      </c>
      <c r="B416" s="266" t="s">
        <v>1073</v>
      </c>
      <c r="C416" s="267">
        <v>13.6</v>
      </c>
      <c r="D416" s="268" t="s">
        <v>1079</v>
      </c>
      <c r="E416" s="269"/>
      <c r="F416" s="270"/>
    </row>
    <row r="417" spans="1:6" s="238" customFormat="1" ht="15" customHeight="1">
      <c r="A417" s="265" t="s">
        <v>756</v>
      </c>
      <c r="B417" s="266" t="s">
        <v>1073</v>
      </c>
      <c r="C417" s="267">
        <v>14.3</v>
      </c>
      <c r="D417" s="268" t="s">
        <v>1079</v>
      </c>
      <c r="E417" s="269"/>
      <c r="F417" s="270"/>
    </row>
    <row r="418" spans="1:6" s="238" customFormat="1" ht="15" customHeight="1">
      <c r="A418" s="265" t="s">
        <v>721</v>
      </c>
      <c r="B418" s="266" t="s">
        <v>1073</v>
      </c>
      <c r="C418" s="267">
        <v>16.8</v>
      </c>
      <c r="D418" s="268" t="s">
        <v>1078</v>
      </c>
      <c r="E418" s="269"/>
      <c r="F418" s="270"/>
    </row>
    <row r="419" spans="1:6" s="238" customFormat="1" ht="15" customHeight="1">
      <c r="A419" s="265" t="s">
        <v>527</v>
      </c>
      <c r="B419" s="266" t="s">
        <v>1073</v>
      </c>
      <c r="C419" s="267">
        <v>16.8</v>
      </c>
      <c r="D419" s="268" t="s">
        <v>1021</v>
      </c>
      <c r="E419" s="269"/>
      <c r="F419" s="270"/>
    </row>
    <row r="420" spans="1:6" s="238" customFormat="1" ht="15" customHeight="1">
      <c r="A420" s="265" t="s">
        <v>506</v>
      </c>
      <c r="B420" s="266" t="s">
        <v>1073</v>
      </c>
      <c r="C420" s="267">
        <v>17.25</v>
      </c>
      <c r="D420" s="268" t="s">
        <v>1028</v>
      </c>
      <c r="E420" s="269"/>
      <c r="F420" s="270"/>
    </row>
    <row r="421" spans="1:6" s="238" customFormat="1" ht="15" customHeight="1">
      <c r="A421" s="265" t="s">
        <v>609</v>
      </c>
      <c r="B421" s="266" t="s">
        <v>1073</v>
      </c>
      <c r="C421" s="267">
        <v>18</v>
      </c>
      <c r="D421" s="268" t="s">
        <v>1086</v>
      </c>
      <c r="E421" s="269"/>
      <c r="F421" s="270"/>
    </row>
    <row r="422" spans="1:6" s="238" customFormat="1" ht="15" customHeight="1">
      <c r="A422" s="265" t="s">
        <v>597</v>
      </c>
      <c r="B422" s="266" t="s">
        <v>1073</v>
      </c>
      <c r="C422" s="267">
        <v>18.9</v>
      </c>
      <c r="D422" s="268" t="s">
        <v>1021</v>
      </c>
      <c r="E422" s="269"/>
      <c r="F422" s="270"/>
    </row>
    <row r="423" spans="1:6" s="238" customFormat="1" ht="15" customHeight="1">
      <c r="A423" s="265" t="s">
        <v>755</v>
      </c>
      <c r="B423" s="266" t="s">
        <v>1073</v>
      </c>
      <c r="C423" s="267">
        <v>19.7</v>
      </c>
      <c r="D423" s="268" t="s">
        <v>1078</v>
      </c>
      <c r="E423" s="269"/>
      <c r="F423" s="270"/>
    </row>
    <row r="424" spans="1:6" s="238" customFormat="1" ht="15" customHeight="1">
      <c r="A424" s="265" t="s">
        <v>855</v>
      </c>
      <c r="B424" s="266" t="s">
        <v>1073</v>
      </c>
      <c r="C424" s="267">
        <v>22.2</v>
      </c>
      <c r="D424" s="268" t="s">
        <v>1076</v>
      </c>
      <c r="E424" s="269"/>
      <c r="F424" s="270"/>
    </row>
    <row r="425" spans="1:6" s="238" customFormat="1" ht="15" customHeight="1">
      <c r="A425" s="265" t="s">
        <v>525</v>
      </c>
      <c r="B425" s="266" t="s">
        <v>1073</v>
      </c>
      <c r="C425" s="267">
        <v>24.6</v>
      </c>
      <c r="D425" s="268" t="s">
        <v>1087</v>
      </c>
      <c r="E425" s="269"/>
      <c r="F425" s="270"/>
    </row>
    <row r="426" spans="1:6" s="238" customFormat="1" ht="15" customHeight="1">
      <c r="A426" s="265" t="s">
        <v>637</v>
      </c>
      <c r="B426" s="266" t="s">
        <v>1073</v>
      </c>
      <c r="C426" s="267">
        <v>27.6</v>
      </c>
      <c r="D426" s="268" t="s">
        <v>1021</v>
      </c>
      <c r="E426" s="269"/>
      <c r="F426" s="270"/>
    </row>
    <row r="427" spans="1:6" s="238" customFormat="1" ht="15" customHeight="1">
      <c r="A427" s="265" t="s">
        <v>457</v>
      </c>
      <c r="B427" s="266" t="s">
        <v>1073</v>
      </c>
      <c r="C427" s="267">
        <v>28.35</v>
      </c>
      <c r="D427" s="268" t="s">
        <v>1082</v>
      </c>
      <c r="E427" s="269"/>
      <c r="F427" s="270"/>
    </row>
    <row r="428" spans="1:6" s="238" customFormat="1" ht="15" customHeight="1">
      <c r="A428" s="265" t="s">
        <v>637</v>
      </c>
      <c r="B428" s="266" t="s">
        <v>1073</v>
      </c>
      <c r="C428" s="267">
        <v>29.7</v>
      </c>
      <c r="D428" s="268" t="s">
        <v>1021</v>
      </c>
      <c r="E428" s="269"/>
      <c r="F428" s="270"/>
    </row>
    <row r="429" spans="1:6" s="238" customFormat="1" ht="15" customHeight="1" thickBot="1">
      <c r="A429" s="259" t="s">
        <v>457</v>
      </c>
      <c r="B429" s="260" t="s">
        <v>1073</v>
      </c>
      <c r="C429" s="261">
        <v>33.4</v>
      </c>
      <c r="D429" s="262" t="s">
        <v>1021</v>
      </c>
      <c r="E429" s="263"/>
      <c r="F429" s="264"/>
    </row>
    <row r="430" spans="1:6" s="238" customFormat="1" ht="15" customHeight="1">
      <c r="A430" s="247" t="s">
        <v>618</v>
      </c>
      <c r="B430" s="248" t="s">
        <v>1088</v>
      </c>
      <c r="C430" s="249">
        <v>3.7</v>
      </c>
      <c r="D430" s="250" t="s">
        <v>1089</v>
      </c>
      <c r="E430" s="251">
        <f>SUM(C430:C512)</f>
        <v>2630.2875000000004</v>
      </c>
      <c r="F430" s="252">
        <f>E430/$E$2</f>
        <v>0.2658285896201745</v>
      </c>
    </row>
    <row r="431" spans="1:6" s="238" customFormat="1" ht="15" customHeight="1">
      <c r="A431" s="265" t="s">
        <v>708</v>
      </c>
      <c r="B431" s="266" t="s">
        <v>1088</v>
      </c>
      <c r="C431" s="267">
        <v>4.2</v>
      </c>
      <c r="D431" s="268" t="s">
        <v>1090</v>
      </c>
      <c r="E431" s="269"/>
      <c r="F431" s="270"/>
    </row>
    <row r="432" spans="1:6" s="238" customFormat="1" ht="15" customHeight="1">
      <c r="A432" s="265" t="s">
        <v>642</v>
      </c>
      <c r="B432" s="266" t="s">
        <v>1088</v>
      </c>
      <c r="C432" s="267">
        <v>5.9</v>
      </c>
      <c r="D432" s="268" t="s">
        <v>1091</v>
      </c>
      <c r="E432" s="269"/>
      <c r="F432" s="270"/>
    </row>
    <row r="433" spans="1:6" s="238" customFormat="1" ht="15" customHeight="1">
      <c r="A433" s="265" t="s">
        <v>818</v>
      </c>
      <c r="B433" s="266" t="s">
        <v>1088</v>
      </c>
      <c r="C433" s="267">
        <v>6.2</v>
      </c>
      <c r="D433" s="268" t="s">
        <v>1092</v>
      </c>
      <c r="E433" s="269"/>
      <c r="F433" s="270"/>
    </row>
    <row r="434" spans="1:6" s="238" customFormat="1" ht="15" customHeight="1">
      <c r="A434" s="265" t="s">
        <v>552</v>
      </c>
      <c r="B434" s="266" t="s">
        <v>1088</v>
      </c>
      <c r="C434" s="267">
        <v>6.625</v>
      </c>
      <c r="D434" s="268" t="s">
        <v>1091</v>
      </c>
      <c r="E434" s="269"/>
      <c r="F434" s="270"/>
    </row>
    <row r="435" spans="1:6" s="238" customFormat="1" ht="15" customHeight="1">
      <c r="A435" s="265" t="s">
        <v>1093</v>
      </c>
      <c r="B435" s="266" t="s">
        <v>1088</v>
      </c>
      <c r="C435" s="267">
        <v>7.3</v>
      </c>
      <c r="D435" s="268" t="s">
        <v>1094</v>
      </c>
      <c r="E435" s="269"/>
      <c r="F435" s="270"/>
    </row>
    <row r="436" spans="1:6" s="238" customFormat="1" ht="15" customHeight="1">
      <c r="A436" s="265" t="s">
        <v>503</v>
      </c>
      <c r="B436" s="266" t="s">
        <v>1088</v>
      </c>
      <c r="C436" s="267">
        <v>7.35</v>
      </c>
      <c r="D436" s="268" t="s">
        <v>1095</v>
      </c>
      <c r="E436" s="269"/>
      <c r="F436" s="270"/>
    </row>
    <row r="437" spans="1:6" s="238" customFormat="1" ht="15" customHeight="1">
      <c r="A437" s="265" t="s">
        <v>822</v>
      </c>
      <c r="B437" s="266" t="s">
        <v>1088</v>
      </c>
      <c r="C437" s="267">
        <v>8.4</v>
      </c>
      <c r="D437" s="268" t="s">
        <v>1096</v>
      </c>
      <c r="E437" s="269"/>
      <c r="F437" s="270"/>
    </row>
    <row r="438" spans="1:6" s="238" customFormat="1" ht="15" customHeight="1">
      <c r="A438" s="265" t="s">
        <v>677</v>
      </c>
      <c r="B438" s="266" t="s">
        <v>1088</v>
      </c>
      <c r="C438" s="267">
        <v>8.8125</v>
      </c>
      <c r="D438" s="268" t="s">
        <v>1097</v>
      </c>
      <c r="E438" s="269"/>
      <c r="F438" s="270"/>
    </row>
    <row r="439" spans="1:6" s="238" customFormat="1" ht="15" customHeight="1">
      <c r="A439" s="265" t="s">
        <v>818</v>
      </c>
      <c r="B439" s="266" t="s">
        <v>1088</v>
      </c>
      <c r="C439" s="267">
        <v>9</v>
      </c>
      <c r="D439" s="268" t="s">
        <v>1092</v>
      </c>
      <c r="E439" s="269"/>
      <c r="F439" s="270"/>
    </row>
    <row r="440" spans="1:6" s="238" customFormat="1" ht="15" customHeight="1">
      <c r="A440" s="265" t="s">
        <v>822</v>
      </c>
      <c r="B440" s="266" t="s">
        <v>1088</v>
      </c>
      <c r="C440" s="267">
        <v>10.8</v>
      </c>
      <c r="D440" s="268" t="s">
        <v>1096</v>
      </c>
      <c r="E440" s="269"/>
      <c r="F440" s="270"/>
    </row>
    <row r="441" spans="1:6" s="238" customFormat="1" ht="15" customHeight="1">
      <c r="A441" s="265" t="s">
        <v>919</v>
      </c>
      <c r="B441" s="266" t="s">
        <v>1088</v>
      </c>
      <c r="C441" s="267">
        <v>11.5</v>
      </c>
      <c r="D441" s="268" t="s">
        <v>717</v>
      </c>
      <c r="E441" s="269"/>
      <c r="F441" s="270"/>
    </row>
    <row r="442" spans="1:6" s="238" customFormat="1" ht="15" customHeight="1">
      <c r="A442" s="265" t="s">
        <v>1093</v>
      </c>
      <c r="B442" s="266" t="s">
        <v>1088</v>
      </c>
      <c r="C442" s="267">
        <v>11.8</v>
      </c>
      <c r="D442" s="268" t="s">
        <v>1094</v>
      </c>
      <c r="E442" s="269"/>
      <c r="F442" s="270"/>
    </row>
    <row r="443" spans="1:6" s="238" customFormat="1" ht="15" customHeight="1">
      <c r="A443" s="265" t="s">
        <v>712</v>
      </c>
      <c r="B443" s="266" t="s">
        <v>1088</v>
      </c>
      <c r="C443" s="267">
        <v>16.2</v>
      </c>
      <c r="D443" s="268" t="s">
        <v>1098</v>
      </c>
      <c r="E443" s="269"/>
      <c r="F443" s="270"/>
    </row>
    <row r="444" spans="1:6" s="238" customFormat="1" ht="15" customHeight="1">
      <c r="A444" s="265" t="s">
        <v>1099</v>
      </c>
      <c r="B444" s="266" t="s">
        <v>1088</v>
      </c>
      <c r="C444" s="267">
        <v>16.3</v>
      </c>
      <c r="D444" s="268" t="s">
        <v>1094</v>
      </c>
      <c r="E444" s="269"/>
      <c r="F444" s="270"/>
    </row>
    <row r="445" spans="1:6" s="238" customFormat="1" ht="15" customHeight="1">
      <c r="A445" s="265" t="s">
        <v>520</v>
      </c>
      <c r="B445" s="266" t="s">
        <v>1088</v>
      </c>
      <c r="C445" s="267">
        <v>17.0375</v>
      </c>
      <c r="D445" s="268" t="s">
        <v>1100</v>
      </c>
      <c r="E445" s="269"/>
      <c r="F445" s="270"/>
    </row>
    <row r="446" spans="1:6" s="238" customFormat="1" ht="15" customHeight="1">
      <c r="A446" s="265" t="s">
        <v>519</v>
      </c>
      <c r="B446" s="266" t="s">
        <v>1088</v>
      </c>
      <c r="C446" s="267">
        <v>18</v>
      </c>
      <c r="D446" s="268" t="s">
        <v>1095</v>
      </c>
      <c r="E446" s="269"/>
      <c r="F446" s="270"/>
    </row>
    <row r="447" spans="1:6" s="238" customFormat="1" ht="15" customHeight="1">
      <c r="A447" s="265" t="s">
        <v>499</v>
      </c>
      <c r="B447" s="266" t="s">
        <v>1088</v>
      </c>
      <c r="C447" s="267">
        <v>18.4</v>
      </c>
      <c r="D447" s="268" t="s">
        <v>1101</v>
      </c>
      <c r="E447" s="269"/>
      <c r="F447" s="270"/>
    </row>
    <row r="448" spans="1:6" s="238" customFormat="1" ht="15" customHeight="1">
      <c r="A448" s="265" t="s">
        <v>523</v>
      </c>
      <c r="B448" s="266" t="s">
        <v>1088</v>
      </c>
      <c r="C448" s="267">
        <v>18.4</v>
      </c>
      <c r="D448" s="268" t="s">
        <v>1102</v>
      </c>
      <c r="E448" s="269"/>
      <c r="F448" s="270"/>
    </row>
    <row r="449" spans="1:6" s="238" customFormat="1" ht="15" customHeight="1">
      <c r="A449" s="265" t="s">
        <v>574</v>
      </c>
      <c r="B449" s="266" t="s">
        <v>1088</v>
      </c>
      <c r="C449" s="267">
        <v>19.2</v>
      </c>
      <c r="D449" s="268" t="s">
        <v>1096</v>
      </c>
      <c r="E449" s="269"/>
      <c r="F449" s="270"/>
    </row>
    <row r="450" spans="1:6" s="238" customFormat="1" ht="15" customHeight="1">
      <c r="A450" s="265" t="s">
        <v>574</v>
      </c>
      <c r="B450" s="266" t="s">
        <v>1088</v>
      </c>
      <c r="C450" s="267">
        <v>19.2</v>
      </c>
      <c r="D450" s="268" t="s">
        <v>1096</v>
      </c>
      <c r="E450" s="269"/>
      <c r="F450" s="270"/>
    </row>
    <row r="451" spans="1:6" s="238" customFormat="1" ht="15" customHeight="1">
      <c r="A451" s="265" t="s">
        <v>552</v>
      </c>
      <c r="B451" s="266" t="s">
        <v>1088</v>
      </c>
      <c r="C451" s="267">
        <v>19.875</v>
      </c>
      <c r="D451" s="268" t="s">
        <v>1091</v>
      </c>
      <c r="E451" s="269"/>
      <c r="F451" s="270"/>
    </row>
    <row r="452" spans="1:6" s="238" customFormat="1" ht="15" customHeight="1">
      <c r="A452" s="265" t="s">
        <v>743</v>
      </c>
      <c r="B452" s="266" t="s">
        <v>1088</v>
      </c>
      <c r="C452" s="267">
        <v>22.6</v>
      </c>
      <c r="D452" s="268" t="s">
        <v>1103</v>
      </c>
      <c r="E452" s="269"/>
      <c r="F452" s="270"/>
    </row>
    <row r="453" spans="1:6" s="238" customFormat="1" ht="15" customHeight="1">
      <c r="A453" s="265" t="s">
        <v>623</v>
      </c>
      <c r="B453" s="266" t="s">
        <v>1088</v>
      </c>
      <c r="C453" s="267">
        <v>23.7</v>
      </c>
      <c r="D453" s="268" t="s">
        <v>1089</v>
      </c>
      <c r="E453" s="269"/>
      <c r="F453" s="270"/>
    </row>
    <row r="454" spans="1:6" s="238" customFormat="1" ht="15" customHeight="1">
      <c r="A454" s="265" t="s">
        <v>743</v>
      </c>
      <c r="B454" s="266" t="s">
        <v>1088</v>
      </c>
      <c r="C454" s="267">
        <v>25.8</v>
      </c>
      <c r="D454" s="268" t="s">
        <v>1103</v>
      </c>
      <c r="E454" s="269"/>
      <c r="F454" s="270"/>
    </row>
    <row r="455" spans="1:6" s="238" customFormat="1" ht="15" customHeight="1">
      <c r="A455" s="265" t="s">
        <v>1055</v>
      </c>
      <c r="B455" s="266" t="s">
        <v>1088</v>
      </c>
      <c r="C455" s="267">
        <v>26.45</v>
      </c>
      <c r="D455" s="268" t="s">
        <v>1104</v>
      </c>
      <c r="E455" s="269"/>
      <c r="F455" s="270"/>
    </row>
    <row r="456" spans="1:6" s="238" customFormat="1" ht="15" customHeight="1">
      <c r="A456" s="265" t="s">
        <v>836</v>
      </c>
      <c r="B456" s="266" t="s">
        <v>1088</v>
      </c>
      <c r="C456" s="267">
        <v>26.5</v>
      </c>
      <c r="D456" s="268" t="s">
        <v>1091</v>
      </c>
      <c r="E456" s="269"/>
      <c r="F456" s="270"/>
    </row>
    <row r="457" spans="1:6" s="238" customFormat="1" ht="15" customHeight="1">
      <c r="A457" s="265" t="s">
        <v>691</v>
      </c>
      <c r="B457" s="266" t="s">
        <v>1088</v>
      </c>
      <c r="C457" s="267">
        <v>26.5</v>
      </c>
      <c r="D457" s="268" t="s">
        <v>1091</v>
      </c>
      <c r="E457" s="269"/>
      <c r="F457" s="270"/>
    </row>
    <row r="458" spans="1:6" s="238" customFormat="1" ht="15" customHeight="1">
      <c r="A458" s="265" t="s">
        <v>1105</v>
      </c>
      <c r="B458" s="266" t="s">
        <v>1088</v>
      </c>
      <c r="C458" s="267">
        <v>26.8</v>
      </c>
      <c r="D458" s="268" t="s">
        <v>1104</v>
      </c>
      <c r="E458" s="269"/>
      <c r="F458" s="270"/>
    </row>
    <row r="459" spans="1:6" s="238" customFormat="1" ht="15" customHeight="1">
      <c r="A459" s="265" t="s">
        <v>1055</v>
      </c>
      <c r="B459" s="266" t="s">
        <v>1088</v>
      </c>
      <c r="C459" s="267">
        <v>27.6</v>
      </c>
      <c r="D459" s="268" t="s">
        <v>1104</v>
      </c>
      <c r="E459" s="269"/>
      <c r="F459" s="270"/>
    </row>
    <row r="460" spans="1:6" s="238" customFormat="1" ht="15" customHeight="1">
      <c r="A460" s="265" t="s">
        <v>571</v>
      </c>
      <c r="B460" s="266" t="s">
        <v>1088</v>
      </c>
      <c r="C460" s="267">
        <v>28.175</v>
      </c>
      <c r="D460" s="268" t="s">
        <v>1096</v>
      </c>
      <c r="E460" s="269"/>
      <c r="F460" s="270"/>
    </row>
    <row r="461" spans="1:6" s="238" customFormat="1" ht="15" customHeight="1">
      <c r="A461" s="265" t="s">
        <v>711</v>
      </c>
      <c r="B461" s="266" t="s">
        <v>1088</v>
      </c>
      <c r="C461" s="267">
        <v>28.2</v>
      </c>
      <c r="D461" s="268" t="s">
        <v>1098</v>
      </c>
      <c r="E461" s="269"/>
      <c r="F461" s="270"/>
    </row>
    <row r="462" spans="1:6" s="238" customFormat="1" ht="15" customHeight="1">
      <c r="A462" s="265" t="s">
        <v>831</v>
      </c>
      <c r="B462" s="266" t="s">
        <v>1088</v>
      </c>
      <c r="C462" s="267">
        <v>29.3</v>
      </c>
      <c r="D462" s="268" t="s">
        <v>1091</v>
      </c>
      <c r="E462" s="269"/>
      <c r="F462" s="270"/>
    </row>
    <row r="463" spans="1:6" s="238" customFormat="1" ht="15" customHeight="1">
      <c r="A463" s="265" t="s">
        <v>571</v>
      </c>
      <c r="B463" s="266" t="s">
        <v>1088</v>
      </c>
      <c r="C463" s="267">
        <v>29.325</v>
      </c>
      <c r="D463" s="268" t="s">
        <v>1096</v>
      </c>
      <c r="E463" s="269"/>
      <c r="F463" s="270"/>
    </row>
    <row r="464" spans="1:6" s="238" customFormat="1" ht="15" customHeight="1">
      <c r="A464" s="265" t="s">
        <v>1106</v>
      </c>
      <c r="B464" s="266" t="s">
        <v>1088</v>
      </c>
      <c r="C464" s="267">
        <v>30</v>
      </c>
      <c r="D464" s="268" t="s">
        <v>1107</v>
      </c>
      <c r="E464" s="269"/>
      <c r="F464" s="270"/>
    </row>
    <row r="465" spans="1:6" s="238" customFormat="1" ht="15" customHeight="1">
      <c r="A465" s="265" t="s">
        <v>878</v>
      </c>
      <c r="B465" s="266" t="s">
        <v>1088</v>
      </c>
      <c r="C465" s="267">
        <v>30.3</v>
      </c>
      <c r="D465" s="268" t="s">
        <v>1108</v>
      </c>
      <c r="E465" s="269"/>
      <c r="F465" s="270"/>
    </row>
    <row r="466" spans="1:6" s="238" customFormat="1" ht="15" customHeight="1">
      <c r="A466" s="265" t="s">
        <v>744</v>
      </c>
      <c r="B466" s="266" t="s">
        <v>1088</v>
      </c>
      <c r="C466" s="267">
        <v>31.675</v>
      </c>
      <c r="D466" s="268" t="s">
        <v>1103</v>
      </c>
      <c r="E466" s="269"/>
      <c r="F466" s="270"/>
    </row>
    <row r="467" spans="1:6" s="238" customFormat="1" ht="15" customHeight="1">
      <c r="A467" s="265" t="s">
        <v>691</v>
      </c>
      <c r="B467" s="266" t="s">
        <v>1088</v>
      </c>
      <c r="C467" s="267">
        <v>32.9</v>
      </c>
      <c r="D467" s="268" t="s">
        <v>1091</v>
      </c>
      <c r="E467" s="269"/>
      <c r="F467" s="270"/>
    </row>
    <row r="468" spans="1:6" s="238" customFormat="1" ht="15" customHeight="1">
      <c r="A468" s="265" t="s">
        <v>643</v>
      </c>
      <c r="B468" s="266" t="s">
        <v>1088</v>
      </c>
      <c r="C468" s="267">
        <v>33.6</v>
      </c>
      <c r="D468" s="268" t="s">
        <v>1091</v>
      </c>
      <c r="E468" s="269"/>
      <c r="F468" s="270"/>
    </row>
    <row r="469" spans="1:6" s="238" customFormat="1" ht="15" customHeight="1">
      <c r="A469" s="265" t="s">
        <v>643</v>
      </c>
      <c r="B469" s="266" t="s">
        <v>1088</v>
      </c>
      <c r="C469" s="267">
        <v>33.6</v>
      </c>
      <c r="D469" s="268" t="s">
        <v>1109</v>
      </c>
      <c r="E469" s="269"/>
      <c r="F469" s="270"/>
    </row>
    <row r="470" spans="1:6" s="238" customFormat="1" ht="15" customHeight="1">
      <c r="A470" s="265" t="s">
        <v>954</v>
      </c>
      <c r="B470" s="266" t="s">
        <v>1088</v>
      </c>
      <c r="C470" s="267">
        <v>35.275</v>
      </c>
      <c r="D470" s="268" t="s">
        <v>1108</v>
      </c>
      <c r="E470" s="269"/>
      <c r="F470" s="270"/>
    </row>
    <row r="471" spans="1:6" s="238" customFormat="1" ht="15" customHeight="1">
      <c r="A471" s="265" t="s">
        <v>620</v>
      </c>
      <c r="B471" s="266" t="s">
        <v>1088</v>
      </c>
      <c r="C471" s="267">
        <v>35.7</v>
      </c>
      <c r="D471" s="268" t="s">
        <v>1089</v>
      </c>
      <c r="E471" s="269"/>
      <c r="F471" s="270"/>
    </row>
    <row r="472" spans="1:6" s="238" customFormat="1" ht="15" customHeight="1">
      <c r="A472" s="265" t="s">
        <v>519</v>
      </c>
      <c r="B472" s="266" t="s">
        <v>1088</v>
      </c>
      <c r="C472" s="267">
        <v>36</v>
      </c>
      <c r="D472" s="268" t="s">
        <v>1095</v>
      </c>
      <c r="E472" s="269"/>
      <c r="F472" s="270"/>
    </row>
    <row r="473" spans="1:6" s="238" customFormat="1" ht="15" customHeight="1">
      <c r="A473" s="265" t="s">
        <v>497</v>
      </c>
      <c r="B473" s="266" t="s">
        <v>1088</v>
      </c>
      <c r="C473" s="267">
        <v>36</v>
      </c>
      <c r="D473" s="268" t="s">
        <v>1101</v>
      </c>
      <c r="E473" s="269"/>
      <c r="F473" s="270"/>
    </row>
    <row r="474" spans="1:6" s="238" customFormat="1" ht="15" customHeight="1">
      <c r="A474" s="265" t="s">
        <v>516</v>
      </c>
      <c r="B474" s="266" t="s">
        <v>1088</v>
      </c>
      <c r="C474" s="267">
        <v>36</v>
      </c>
      <c r="D474" s="268" t="s">
        <v>1100</v>
      </c>
      <c r="E474" s="269"/>
      <c r="F474" s="270"/>
    </row>
    <row r="475" spans="1:6" s="238" customFormat="1" ht="15" customHeight="1">
      <c r="A475" s="265" t="s">
        <v>499</v>
      </c>
      <c r="B475" s="266" t="s">
        <v>1088</v>
      </c>
      <c r="C475" s="267">
        <v>36.8</v>
      </c>
      <c r="D475" s="268" t="s">
        <v>1101</v>
      </c>
      <c r="E475" s="269"/>
      <c r="F475" s="270"/>
    </row>
    <row r="476" spans="1:6" s="238" customFormat="1" ht="15" customHeight="1">
      <c r="A476" s="265" t="s">
        <v>878</v>
      </c>
      <c r="B476" s="266" t="s">
        <v>1088</v>
      </c>
      <c r="C476" s="267">
        <v>37.0125</v>
      </c>
      <c r="D476" s="268" t="s">
        <v>1108</v>
      </c>
      <c r="E476" s="269"/>
      <c r="F476" s="270"/>
    </row>
    <row r="477" spans="1:6" s="238" customFormat="1" ht="15" customHeight="1">
      <c r="A477" s="265" t="s">
        <v>497</v>
      </c>
      <c r="B477" s="266" t="s">
        <v>1088</v>
      </c>
      <c r="C477" s="267">
        <v>37.1</v>
      </c>
      <c r="D477" s="268" t="s">
        <v>1101</v>
      </c>
      <c r="E477" s="269"/>
      <c r="F477" s="270"/>
    </row>
    <row r="478" spans="1:6" s="238" customFormat="1" ht="15" customHeight="1">
      <c r="A478" s="265" t="s">
        <v>965</v>
      </c>
      <c r="B478" s="266" t="s">
        <v>1088</v>
      </c>
      <c r="C478" s="267">
        <v>37.6</v>
      </c>
      <c r="D478" s="268" t="s">
        <v>1090</v>
      </c>
      <c r="E478" s="269"/>
      <c r="F478" s="270"/>
    </row>
    <row r="479" spans="1:6" s="238" customFormat="1" ht="15" customHeight="1">
      <c r="A479" s="265" t="s">
        <v>666</v>
      </c>
      <c r="B479" s="266" t="s">
        <v>1088</v>
      </c>
      <c r="C479" s="267">
        <v>37.6</v>
      </c>
      <c r="D479" s="268" t="s">
        <v>1108</v>
      </c>
      <c r="E479" s="269"/>
      <c r="F479" s="270"/>
    </row>
    <row r="480" spans="1:6" s="238" customFormat="1" ht="15" customHeight="1">
      <c r="A480" s="265" t="s">
        <v>860</v>
      </c>
      <c r="B480" s="266" t="s">
        <v>1088</v>
      </c>
      <c r="C480" s="267">
        <v>37.8</v>
      </c>
      <c r="D480" s="268" t="s">
        <v>1092</v>
      </c>
      <c r="E480" s="269"/>
      <c r="F480" s="270"/>
    </row>
    <row r="481" spans="1:6" s="238" customFormat="1" ht="15" customHeight="1">
      <c r="A481" s="265" t="s">
        <v>574</v>
      </c>
      <c r="B481" s="266" t="s">
        <v>1088</v>
      </c>
      <c r="C481" s="267">
        <v>38.4</v>
      </c>
      <c r="D481" s="268" t="s">
        <v>1096</v>
      </c>
      <c r="E481" s="269"/>
      <c r="F481" s="270"/>
    </row>
    <row r="482" spans="1:6" s="238" customFormat="1" ht="15" customHeight="1">
      <c r="A482" s="265" t="s">
        <v>574</v>
      </c>
      <c r="B482" s="266" t="s">
        <v>1088</v>
      </c>
      <c r="C482" s="267">
        <v>38.4</v>
      </c>
      <c r="D482" s="268" t="s">
        <v>1096</v>
      </c>
      <c r="E482" s="269"/>
      <c r="F482" s="270"/>
    </row>
    <row r="483" spans="1:6" s="238" customFormat="1" ht="15" customHeight="1">
      <c r="A483" s="265" t="s">
        <v>733</v>
      </c>
      <c r="B483" s="266" t="s">
        <v>1088</v>
      </c>
      <c r="C483" s="267">
        <v>38.5</v>
      </c>
      <c r="D483" s="268" t="s">
        <v>1090</v>
      </c>
      <c r="E483" s="269"/>
      <c r="F483" s="270"/>
    </row>
    <row r="484" spans="1:6" s="238" customFormat="1" ht="15" customHeight="1">
      <c r="A484" s="265" t="s">
        <v>620</v>
      </c>
      <c r="B484" s="266" t="s">
        <v>1088</v>
      </c>
      <c r="C484" s="267">
        <v>39.5</v>
      </c>
      <c r="D484" s="268" t="s">
        <v>1089</v>
      </c>
      <c r="E484" s="269"/>
      <c r="F484" s="270"/>
    </row>
    <row r="485" spans="1:6" s="238" customFormat="1" ht="15" customHeight="1">
      <c r="A485" s="265" t="s">
        <v>503</v>
      </c>
      <c r="B485" s="266" t="s">
        <v>1088</v>
      </c>
      <c r="C485" s="267">
        <v>39.9</v>
      </c>
      <c r="D485" s="268" t="s">
        <v>1095</v>
      </c>
      <c r="E485" s="269"/>
      <c r="F485" s="270"/>
    </row>
    <row r="486" spans="1:6" s="238" customFormat="1" ht="15" customHeight="1">
      <c r="A486" s="265" t="s">
        <v>507</v>
      </c>
      <c r="B486" s="266" t="s">
        <v>1088</v>
      </c>
      <c r="C486" s="267">
        <v>39.9</v>
      </c>
      <c r="D486" s="268" t="s">
        <v>1100</v>
      </c>
      <c r="E486" s="269"/>
      <c r="F486" s="270"/>
    </row>
    <row r="487" spans="1:6" s="238" customFormat="1" ht="15" customHeight="1">
      <c r="A487" s="265" t="s">
        <v>666</v>
      </c>
      <c r="B487" s="266" t="s">
        <v>1088</v>
      </c>
      <c r="C487" s="267">
        <v>39.95</v>
      </c>
      <c r="D487" s="268" t="s">
        <v>1108</v>
      </c>
      <c r="E487" s="269"/>
      <c r="F487" s="270"/>
    </row>
    <row r="488" spans="1:6" s="238" customFormat="1" ht="15" customHeight="1">
      <c r="A488" s="265" t="s">
        <v>1110</v>
      </c>
      <c r="B488" s="266" t="s">
        <v>1088</v>
      </c>
      <c r="C488" s="267">
        <v>40</v>
      </c>
      <c r="D488" s="268" t="s">
        <v>1094</v>
      </c>
      <c r="E488" s="269"/>
      <c r="F488" s="270"/>
    </row>
    <row r="489" spans="1:6" s="238" customFormat="1" ht="15" customHeight="1">
      <c r="A489" s="265" t="s">
        <v>744</v>
      </c>
      <c r="B489" s="266" t="s">
        <v>1088</v>
      </c>
      <c r="C489" s="267">
        <v>40.425</v>
      </c>
      <c r="D489" s="268" t="s">
        <v>1103</v>
      </c>
      <c r="E489" s="269"/>
      <c r="F489" s="270"/>
    </row>
    <row r="490" spans="1:6" s="238" customFormat="1" ht="15" customHeight="1">
      <c r="A490" s="265" t="s">
        <v>954</v>
      </c>
      <c r="B490" s="266" t="s">
        <v>1088</v>
      </c>
      <c r="C490" s="267">
        <v>40.825</v>
      </c>
      <c r="D490" s="268" t="s">
        <v>1108</v>
      </c>
      <c r="E490" s="269"/>
      <c r="F490" s="270"/>
    </row>
    <row r="491" spans="1:6" s="238" customFormat="1" ht="15" customHeight="1">
      <c r="A491" s="265" t="s">
        <v>828</v>
      </c>
      <c r="B491" s="266" t="s">
        <v>1088</v>
      </c>
      <c r="C491" s="267">
        <v>41</v>
      </c>
      <c r="D491" s="268" t="s">
        <v>1111</v>
      </c>
      <c r="E491" s="269"/>
      <c r="F491" s="270"/>
    </row>
    <row r="492" spans="1:6" s="238" customFormat="1" ht="15" customHeight="1">
      <c r="A492" s="265" t="s">
        <v>856</v>
      </c>
      <c r="B492" s="266" t="s">
        <v>1088</v>
      </c>
      <c r="C492" s="267">
        <v>41.1</v>
      </c>
      <c r="D492" s="268" t="s">
        <v>1112</v>
      </c>
      <c r="E492" s="269"/>
      <c r="F492" s="270"/>
    </row>
    <row r="493" spans="1:6" s="238" customFormat="1" ht="15" customHeight="1">
      <c r="A493" s="265" t="s">
        <v>1106</v>
      </c>
      <c r="B493" s="266" t="s">
        <v>1088</v>
      </c>
      <c r="C493" s="267">
        <v>41.9</v>
      </c>
      <c r="D493" s="268" t="s">
        <v>1107</v>
      </c>
      <c r="E493" s="269"/>
      <c r="F493" s="270"/>
    </row>
    <row r="494" spans="1:6" s="238" customFormat="1" ht="15" customHeight="1">
      <c r="A494" s="265" t="s">
        <v>1099</v>
      </c>
      <c r="B494" s="266" t="s">
        <v>1088</v>
      </c>
      <c r="C494" s="267">
        <v>42</v>
      </c>
      <c r="D494" s="268" t="s">
        <v>1094</v>
      </c>
      <c r="E494" s="269"/>
      <c r="F494" s="270"/>
    </row>
    <row r="495" spans="1:6" s="238" customFormat="1" ht="15" customHeight="1">
      <c r="A495" s="265" t="s">
        <v>860</v>
      </c>
      <c r="B495" s="266" t="s">
        <v>1088</v>
      </c>
      <c r="C495" s="267">
        <v>42.4</v>
      </c>
      <c r="D495" s="268" t="s">
        <v>1092</v>
      </c>
      <c r="E495" s="269"/>
      <c r="F495" s="270"/>
    </row>
    <row r="496" spans="1:6" s="238" customFormat="1" ht="15" customHeight="1">
      <c r="A496" s="265" t="s">
        <v>1113</v>
      </c>
      <c r="B496" s="266" t="s">
        <v>1088</v>
      </c>
      <c r="C496" s="267">
        <v>42.4</v>
      </c>
      <c r="D496" s="268" t="s">
        <v>1107</v>
      </c>
      <c r="E496" s="269"/>
      <c r="F496" s="270"/>
    </row>
    <row r="497" spans="1:6" s="238" customFormat="1" ht="15" customHeight="1">
      <c r="A497" s="265" t="s">
        <v>507</v>
      </c>
      <c r="B497" s="266" t="s">
        <v>1088</v>
      </c>
      <c r="C497" s="267">
        <v>42.9</v>
      </c>
      <c r="D497" s="268" t="s">
        <v>1100</v>
      </c>
      <c r="E497" s="269"/>
      <c r="F497" s="270"/>
    </row>
    <row r="498" spans="1:6" s="238" customFormat="1" ht="15" customHeight="1">
      <c r="A498" s="265" t="s">
        <v>535</v>
      </c>
      <c r="B498" s="266" t="s">
        <v>1088</v>
      </c>
      <c r="C498" s="267">
        <v>43.475</v>
      </c>
      <c r="D498" s="268" t="s">
        <v>1108</v>
      </c>
      <c r="E498" s="269"/>
      <c r="F498" s="270"/>
    </row>
    <row r="499" spans="1:6" s="238" customFormat="1" ht="15" customHeight="1">
      <c r="A499" s="265" t="s">
        <v>752</v>
      </c>
      <c r="B499" s="266" t="s">
        <v>1088</v>
      </c>
      <c r="C499" s="267">
        <v>47.6</v>
      </c>
      <c r="D499" s="268" t="s">
        <v>1112</v>
      </c>
      <c r="E499" s="269"/>
      <c r="F499" s="270"/>
    </row>
    <row r="500" spans="1:6" s="238" customFormat="1" ht="15" customHeight="1">
      <c r="A500" s="265" t="s">
        <v>1113</v>
      </c>
      <c r="B500" s="266" t="s">
        <v>1088</v>
      </c>
      <c r="C500" s="267">
        <v>48</v>
      </c>
      <c r="D500" s="268" t="s">
        <v>1107</v>
      </c>
      <c r="E500" s="269"/>
      <c r="F500" s="270"/>
    </row>
    <row r="501" spans="1:6" s="238" customFormat="1" ht="15" customHeight="1">
      <c r="A501" s="265" t="s">
        <v>965</v>
      </c>
      <c r="B501" s="266" t="s">
        <v>1088</v>
      </c>
      <c r="C501" s="267">
        <v>49.1</v>
      </c>
      <c r="D501" s="268" t="s">
        <v>1090</v>
      </c>
      <c r="E501" s="269"/>
      <c r="F501" s="270"/>
    </row>
    <row r="502" spans="1:6" s="238" customFormat="1" ht="15" customHeight="1">
      <c r="A502" s="265" t="s">
        <v>733</v>
      </c>
      <c r="B502" s="266" t="s">
        <v>1088</v>
      </c>
      <c r="C502" s="267">
        <v>50.4</v>
      </c>
      <c r="D502" s="268" t="s">
        <v>1090</v>
      </c>
      <c r="E502" s="269"/>
      <c r="F502" s="270"/>
    </row>
    <row r="503" spans="1:6" s="238" customFormat="1" ht="15" customHeight="1">
      <c r="A503" s="265" t="s">
        <v>739</v>
      </c>
      <c r="B503" s="266" t="s">
        <v>1088</v>
      </c>
      <c r="C503" s="267">
        <v>50.4</v>
      </c>
      <c r="D503" s="268" t="s">
        <v>1103</v>
      </c>
      <c r="E503" s="269"/>
      <c r="F503" s="270"/>
    </row>
    <row r="504" spans="1:6" s="238" customFormat="1" ht="15" customHeight="1">
      <c r="A504" s="265" t="s">
        <v>739</v>
      </c>
      <c r="B504" s="266" t="s">
        <v>1088</v>
      </c>
      <c r="C504" s="267">
        <v>50.4</v>
      </c>
      <c r="D504" s="268" t="s">
        <v>1103</v>
      </c>
      <c r="E504" s="269"/>
      <c r="F504" s="270"/>
    </row>
    <row r="505" spans="1:6" s="238" customFormat="1" ht="15" customHeight="1">
      <c r="A505" s="265" t="s">
        <v>740</v>
      </c>
      <c r="B505" s="266" t="s">
        <v>1088</v>
      </c>
      <c r="C505" s="267">
        <v>50.4</v>
      </c>
      <c r="D505" s="268" t="s">
        <v>1103</v>
      </c>
      <c r="E505" s="269"/>
      <c r="F505" s="270"/>
    </row>
    <row r="506" spans="1:6" s="238" customFormat="1" ht="15" customHeight="1">
      <c r="A506" s="265" t="s">
        <v>740</v>
      </c>
      <c r="B506" s="266" t="s">
        <v>1088</v>
      </c>
      <c r="C506" s="267">
        <v>50.4</v>
      </c>
      <c r="D506" s="268" t="s">
        <v>1103</v>
      </c>
      <c r="E506" s="269"/>
      <c r="F506" s="270"/>
    </row>
    <row r="507" spans="1:6" s="238" customFormat="1" ht="15" customHeight="1">
      <c r="A507" s="265" t="s">
        <v>1110</v>
      </c>
      <c r="B507" s="266" t="s">
        <v>1088</v>
      </c>
      <c r="C507" s="267">
        <v>50.6</v>
      </c>
      <c r="D507" s="268" t="s">
        <v>1094</v>
      </c>
      <c r="E507" s="269"/>
      <c r="F507" s="270"/>
    </row>
    <row r="508" spans="1:6" s="238" customFormat="1" ht="15" customHeight="1">
      <c r="A508" s="265" t="s">
        <v>856</v>
      </c>
      <c r="B508" s="266" t="s">
        <v>1088</v>
      </c>
      <c r="C508" s="267">
        <v>50.6</v>
      </c>
      <c r="D508" s="268" t="s">
        <v>1112</v>
      </c>
      <c r="E508" s="269"/>
      <c r="F508" s="270"/>
    </row>
    <row r="509" spans="1:6" s="238" customFormat="1" ht="15" customHeight="1">
      <c r="A509" s="265" t="s">
        <v>752</v>
      </c>
      <c r="B509" s="266" t="s">
        <v>1088</v>
      </c>
      <c r="C509" s="267">
        <v>51.6</v>
      </c>
      <c r="D509" s="268" t="s">
        <v>1112</v>
      </c>
      <c r="E509" s="269"/>
      <c r="F509" s="270"/>
    </row>
    <row r="510" spans="1:6" s="238" customFormat="1" ht="15" customHeight="1">
      <c r="A510" s="265" t="s">
        <v>1105</v>
      </c>
      <c r="B510" s="266" t="s">
        <v>1088</v>
      </c>
      <c r="C510" s="267">
        <v>55.2</v>
      </c>
      <c r="D510" s="268" t="s">
        <v>1104</v>
      </c>
      <c r="E510" s="269"/>
      <c r="F510" s="270"/>
    </row>
    <row r="511" spans="1:6" s="238" customFormat="1" ht="15" customHeight="1">
      <c r="A511" s="265" t="s">
        <v>516</v>
      </c>
      <c r="B511" s="266" t="s">
        <v>1088</v>
      </c>
      <c r="C511" s="267">
        <v>56.1</v>
      </c>
      <c r="D511" s="268" t="s">
        <v>1100</v>
      </c>
      <c r="E511" s="269"/>
      <c r="F511" s="270"/>
    </row>
    <row r="512" spans="1:6" s="238" customFormat="1" ht="15" customHeight="1" thickBot="1">
      <c r="A512" s="259" t="s">
        <v>535</v>
      </c>
      <c r="B512" s="260" t="s">
        <v>1088</v>
      </c>
      <c r="C512" s="261">
        <v>56.4</v>
      </c>
      <c r="D512" s="262" t="s">
        <v>1108</v>
      </c>
      <c r="E512" s="263"/>
      <c r="F512" s="264"/>
    </row>
    <row r="513" spans="1:6" s="238" customFormat="1" ht="15" customHeight="1">
      <c r="A513" s="247" t="s">
        <v>699</v>
      </c>
      <c r="B513" s="248" t="s">
        <v>1114</v>
      </c>
      <c r="C513" s="249">
        <v>18.3</v>
      </c>
      <c r="D513" s="250" t="s">
        <v>698</v>
      </c>
      <c r="E513" s="251">
        <f>SUM(C513:C519)</f>
        <v>185.95000000000002</v>
      </c>
      <c r="F513" s="252">
        <f>E513/$E$2</f>
        <v>0.018792936604789954</v>
      </c>
    </row>
    <row r="514" spans="1:6" s="238" customFormat="1" ht="15" customHeight="1">
      <c r="A514" s="265" t="s">
        <v>831</v>
      </c>
      <c r="B514" s="266" t="s">
        <v>1114</v>
      </c>
      <c r="C514" s="267">
        <v>19.3</v>
      </c>
      <c r="D514" s="268" t="s">
        <v>837</v>
      </c>
      <c r="E514" s="269"/>
      <c r="F514" s="270"/>
    </row>
    <row r="515" spans="1:6" s="238" customFormat="1" ht="15" customHeight="1">
      <c r="A515" s="265" t="s">
        <v>699</v>
      </c>
      <c r="B515" s="266" t="s">
        <v>1114</v>
      </c>
      <c r="C515" s="267">
        <v>25</v>
      </c>
      <c r="D515" s="268" t="s">
        <v>698</v>
      </c>
      <c r="E515" s="269"/>
      <c r="F515" s="270"/>
    </row>
    <row r="516" spans="1:6" s="238" customFormat="1" ht="15" customHeight="1">
      <c r="A516" s="265" t="s">
        <v>688</v>
      </c>
      <c r="B516" s="266" t="s">
        <v>1114</v>
      </c>
      <c r="C516" s="267">
        <v>26.6</v>
      </c>
      <c r="D516" s="268" t="s">
        <v>698</v>
      </c>
      <c r="E516" s="269"/>
      <c r="F516" s="270"/>
    </row>
    <row r="517" spans="1:6" s="238" customFormat="1" ht="15" customHeight="1">
      <c r="A517" s="265" t="s">
        <v>700</v>
      </c>
      <c r="B517" s="266" t="s">
        <v>1114</v>
      </c>
      <c r="C517" s="267">
        <v>29</v>
      </c>
      <c r="D517" s="268" t="s">
        <v>698</v>
      </c>
      <c r="E517" s="269"/>
      <c r="F517" s="270"/>
    </row>
    <row r="518" spans="1:6" s="238" customFormat="1" ht="15" customHeight="1">
      <c r="A518" s="265" t="s">
        <v>518</v>
      </c>
      <c r="B518" s="266" t="s">
        <v>1114</v>
      </c>
      <c r="C518" s="267">
        <v>33.35</v>
      </c>
      <c r="D518" s="268" t="s">
        <v>1039</v>
      </c>
      <c r="E518" s="269"/>
      <c r="F518" s="270"/>
    </row>
    <row r="519" spans="1:6" s="238" customFormat="1" ht="15" customHeight="1" thickBot="1">
      <c r="A519" s="259" t="s">
        <v>836</v>
      </c>
      <c r="B519" s="260" t="s">
        <v>1114</v>
      </c>
      <c r="C519" s="261">
        <v>34.4</v>
      </c>
      <c r="D519" s="262" t="s">
        <v>837</v>
      </c>
      <c r="E519" s="263"/>
      <c r="F519" s="264"/>
    </row>
    <row r="520" spans="1:6" s="238" customFormat="1" ht="15" customHeight="1">
      <c r="A520" s="247" t="s">
        <v>503</v>
      </c>
      <c r="B520" s="248" t="s">
        <v>1115</v>
      </c>
      <c r="C520" s="249">
        <v>2.85</v>
      </c>
      <c r="D520" s="250" t="s">
        <v>848</v>
      </c>
      <c r="E520" s="251">
        <f>SUM(C520:C535)</f>
        <v>147.1625</v>
      </c>
      <c r="F520" s="252">
        <f>E520/$E$2</f>
        <v>0.014872898806681372</v>
      </c>
    </row>
    <row r="521" spans="1:6" s="238" customFormat="1" ht="15" customHeight="1">
      <c r="A521" s="265" t="s">
        <v>526</v>
      </c>
      <c r="B521" s="266" t="s">
        <v>1115</v>
      </c>
      <c r="C521" s="267">
        <v>3.6</v>
      </c>
      <c r="D521" s="268" t="s">
        <v>848</v>
      </c>
      <c r="E521" s="269"/>
      <c r="F521" s="270"/>
    </row>
    <row r="522" spans="1:6" s="238" customFormat="1" ht="15" customHeight="1">
      <c r="A522" s="265" t="s">
        <v>758</v>
      </c>
      <c r="B522" s="266" t="s">
        <v>1115</v>
      </c>
      <c r="C522" s="267">
        <v>4.1125</v>
      </c>
      <c r="D522" s="268" t="s">
        <v>1116</v>
      </c>
      <c r="E522" s="269"/>
      <c r="F522" s="270"/>
    </row>
    <row r="523" spans="1:6" s="238" customFormat="1" ht="15" customHeight="1">
      <c r="A523" s="265" t="s">
        <v>504</v>
      </c>
      <c r="B523" s="266" t="s">
        <v>1115</v>
      </c>
      <c r="C523" s="267">
        <v>4.8</v>
      </c>
      <c r="D523" s="268" t="s">
        <v>848</v>
      </c>
      <c r="E523" s="269"/>
      <c r="F523" s="270"/>
    </row>
    <row r="524" spans="1:6" s="238" customFormat="1" ht="15" customHeight="1">
      <c r="A524" s="265" t="s">
        <v>777</v>
      </c>
      <c r="B524" s="266" t="s">
        <v>1115</v>
      </c>
      <c r="C524" s="267">
        <v>4.9</v>
      </c>
      <c r="D524" s="268" t="s">
        <v>1117</v>
      </c>
      <c r="E524" s="269"/>
      <c r="F524" s="270"/>
    </row>
    <row r="525" spans="1:6" s="238" customFormat="1" ht="15" customHeight="1">
      <c r="A525" s="265" t="s">
        <v>527</v>
      </c>
      <c r="B525" s="266" t="s">
        <v>1115</v>
      </c>
      <c r="C525" s="267">
        <v>5.1</v>
      </c>
      <c r="D525" s="268" t="s">
        <v>1117</v>
      </c>
      <c r="E525" s="269"/>
      <c r="F525" s="270"/>
    </row>
    <row r="526" spans="1:6" s="238" customFormat="1" ht="15" customHeight="1">
      <c r="A526" s="265" t="s">
        <v>521</v>
      </c>
      <c r="B526" s="266" t="s">
        <v>1115</v>
      </c>
      <c r="C526" s="267">
        <v>5.4</v>
      </c>
      <c r="D526" s="268" t="s">
        <v>848</v>
      </c>
      <c r="E526" s="269"/>
      <c r="F526" s="270"/>
    </row>
    <row r="527" spans="1:6" s="238" customFormat="1" ht="15" customHeight="1">
      <c r="A527" s="265" t="s">
        <v>758</v>
      </c>
      <c r="B527" s="266" t="s">
        <v>1115</v>
      </c>
      <c r="C527" s="267">
        <v>7.05</v>
      </c>
      <c r="D527" s="268" t="s">
        <v>1116</v>
      </c>
      <c r="E527" s="269"/>
      <c r="F527" s="270"/>
    </row>
    <row r="528" spans="1:6" s="238" customFormat="1" ht="15" customHeight="1">
      <c r="A528" s="265" t="s">
        <v>769</v>
      </c>
      <c r="B528" s="266" t="s">
        <v>1115</v>
      </c>
      <c r="C528" s="267">
        <v>9.3</v>
      </c>
      <c r="D528" s="268" t="s">
        <v>1117</v>
      </c>
      <c r="E528" s="269"/>
      <c r="F528" s="270"/>
    </row>
    <row r="529" spans="1:6" s="238" customFormat="1" ht="15" customHeight="1">
      <c r="A529" s="265" t="s">
        <v>771</v>
      </c>
      <c r="B529" s="266" t="s">
        <v>1115</v>
      </c>
      <c r="C529" s="267">
        <v>9.5</v>
      </c>
      <c r="D529" s="268" t="s">
        <v>1117</v>
      </c>
      <c r="E529" s="269"/>
      <c r="F529" s="270"/>
    </row>
    <row r="530" spans="1:6" s="238" customFormat="1" ht="15" customHeight="1">
      <c r="A530" s="265" t="s">
        <v>484</v>
      </c>
      <c r="B530" s="266" t="s">
        <v>1115</v>
      </c>
      <c r="C530" s="267">
        <v>9.6</v>
      </c>
      <c r="D530" s="268" t="s">
        <v>1117</v>
      </c>
      <c r="E530" s="269"/>
      <c r="F530" s="270"/>
    </row>
    <row r="531" spans="1:6" s="238" customFormat="1" ht="15" customHeight="1">
      <c r="A531" s="265" t="s">
        <v>782</v>
      </c>
      <c r="B531" s="266" t="s">
        <v>1115</v>
      </c>
      <c r="C531" s="267">
        <v>9.7</v>
      </c>
      <c r="D531" s="268" t="s">
        <v>1117</v>
      </c>
      <c r="E531" s="269"/>
      <c r="F531" s="270"/>
    </row>
    <row r="532" spans="1:6" s="238" customFormat="1" ht="15" customHeight="1">
      <c r="A532" s="265" t="s">
        <v>528</v>
      </c>
      <c r="B532" s="266" t="s">
        <v>1115</v>
      </c>
      <c r="C532" s="267">
        <v>9.7</v>
      </c>
      <c r="D532" s="268" t="s">
        <v>1117</v>
      </c>
      <c r="E532" s="269"/>
      <c r="F532" s="270"/>
    </row>
    <row r="533" spans="1:6" s="238" customFormat="1" ht="15" customHeight="1">
      <c r="A533" s="265" t="s">
        <v>1105</v>
      </c>
      <c r="B533" s="266" t="s">
        <v>1115</v>
      </c>
      <c r="C533" s="267">
        <v>10</v>
      </c>
      <c r="D533" s="268" t="s">
        <v>1118</v>
      </c>
      <c r="E533" s="269"/>
      <c r="F533" s="270"/>
    </row>
    <row r="534" spans="1:6" s="238" customFormat="1" ht="15" customHeight="1">
      <c r="A534" s="265" t="s">
        <v>537</v>
      </c>
      <c r="B534" s="266" t="s">
        <v>1115</v>
      </c>
      <c r="C534" s="267">
        <v>24.55</v>
      </c>
      <c r="D534" s="268" t="s">
        <v>1119</v>
      </c>
      <c r="E534" s="269"/>
      <c r="F534" s="270"/>
    </row>
    <row r="535" spans="1:6" s="238" customFormat="1" ht="15" customHeight="1" thickBot="1">
      <c r="A535" s="259" t="s">
        <v>537</v>
      </c>
      <c r="B535" s="260" t="s">
        <v>1115</v>
      </c>
      <c r="C535" s="261">
        <v>27</v>
      </c>
      <c r="D535" s="262" t="s">
        <v>1119</v>
      </c>
      <c r="E535" s="263"/>
      <c r="F535" s="264"/>
    </row>
    <row r="536" spans="1:6" s="238" customFormat="1" ht="15" customHeight="1">
      <c r="A536" s="247" t="s">
        <v>751</v>
      </c>
      <c r="B536" s="248" t="s">
        <v>1120</v>
      </c>
      <c r="C536" s="249">
        <v>2</v>
      </c>
      <c r="D536" s="250" t="s">
        <v>1121</v>
      </c>
      <c r="E536" s="251">
        <f>SUM(C536:C540)</f>
        <v>45.9375</v>
      </c>
      <c r="F536" s="252">
        <f>E536/$E$2</f>
        <v>0.0046426486974054226</v>
      </c>
    </row>
    <row r="537" spans="1:6" s="238" customFormat="1" ht="15" customHeight="1">
      <c r="A537" s="265" t="s">
        <v>489</v>
      </c>
      <c r="B537" s="266" t="s">
        <v>1120</v>
      </c>
      <c r="C537" s="267">
        <v>7.6375</v>
      </c>
      <c r="D537" s="268" t="s">
        <v>1122</v>
      </c>
      <c r="E537" s="269"/>
      <c r="F537" s="270"/>
    </row>
    <row r="538" spans="1:6" s="238" customFormat="1" ht="15" customHeight="1">
      <c r="A538" s="265" t="s">
        <v>496</v>
      </c>
      <c r="B538" s="266" t="s">
        <v>1120</v>
      </c>
      <c r="C538" s="267">
        <v>8.2</v>
      </c>
      <c r="D538" s="268" t="s">
        <v>1123</v>
      </c>
      <c r="E538" s="269"/>
      <c r="F538" s="270"/>
    </row>
    <row r="539" spans="1:6" s="238" customFormat="1" ht="15" customHeight="1">
      <c r="A539" s="265" t="s">
        <v>537</v>
      </c>
      <c r="B539" s="266" t="s">
        <v>1120</v>
      </c>
      <c r="C539" s="267">
        <v>9.2</v>
      </c>
      <c r="D539" s="268" t="s">
        <v>1124</v>
      </c>
      <c r="E539" s="269"/>
      <c r="F539" s="270"/>
    </row>
    <row r="540" spans="1:6" s="238" customFormat="1" ht="15" customHeight="1" thickBot="1">
      <c r="A540" s="259" t="s">
        <v>750</v>
      </c>
      <c r="B540" s="260" t="s">
        <v>1120</v>
      </c>
      <c r="C540" s="261">
        <v>18.9</v>
      </c>
      <c r="D540" s="262" t="s">
        <v>1121</v>
      </c>
      <c r="E540" s="263"/>
      <c r="F540" s="264"/>
    </row>
    <row r="541" s="297" customFormat="1" ht="15" customHeight="1"/>
    <row r="542" s="297" customFormat="1" ht="15" customHeight="1"/>
    <row r="543" s="297" customFormat="1" ht="15" customHeight="1"/>
    <row r="544" s="297" customFormat="1" ht="15" customHeight="1"/>
    <row r="545" s="297" customFormat="1" ht="15" customHeight="1"/>
    <row r="546" s="297" customFormat="1" ht="15" customHeight="1"/>
    <row r="547" s="297" customFormat="1" ht="15" customHeight="1"/>
    <row r="548" s="297" customFormat="1" ht="15" customHeight="1"/>
    <row r="549" s="297" customFormat="1" ht="1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13" sqref="E13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3" width="12.28125" style="222" customWidth="1"/>
  </cols>
  <sheetData>
    <row r="1" spans="1:3" ht="12.75">
      <c r="A1" s="205" t="s">
        <v>431</v>
      </c>
      <c r="B1" s="206">
        <f>B2+'Grades produced last years'!D33/1000</f>
        <v>36866.819938586006</v>
      </c>
      <c r="C1" s="207" t="s">
        <v>432</v>
      </c>
    </row>
    <row r="2" spans="1:3" ht="13.5" thickBot="1">
      <c r="A2" s="208" t="s">
        <v>1128</v>
      </c>
      <c r="B2" s="209">
        <v>17223.65</v>
      </c>
      <c r="C2" s="210" t="s">
        <v>432</v>
      </c>
    </row>
    <row r="3" spans="1:3" s="214" customFormat="1" ht="38.25">
      <c r="A3" s="211" t="s">
        <v>435</v>
      </c>
      <c r="B3" s="212" t="s">
        <v>866</v>
      </c>
      <c r="C3" s="213" t="s">
        <v>439</v>
      </c>
    </row>
    <row r="4" spans="1:7" ht="12.75">
      <c r="A4" s="223" t="s">
        <v>482</v>
      </c>
      <c r="B4" s="224">
        <v>4804.85</v>
      </c>
      <c r="C4" s="225">
        <v>0.2789681629619736</v>
      </c>
      <c r="E4" s="317" t="s">
        <v>867</v>
      </c>
      <c r="F4" s="317"/>
      <c r="G4" s="317"/>
    </row>
    <row r="5" spans="1:3" ht="12.75">
      <c r="A5" s="215" t="s">
        <v>589</v>
      </c>
      <c r="B5" s="216">
        <v>2703.5</v>
      </c>
      <c r="C5" s="217">
        <v>0.15696440649920318</v>
      </c>
    </row>
    <row r="6" spans="1:3" ht="12.75">
      <c r="A6" s="215" t="s">
        <v>807</v>
      </c>
      <c r="B6" s="216">
        <v>1381.95</v>
      </c>
      <c r="C6" s="217">
        <v>0.0802356062739315</v>
      </c>
    </row>
    <row r="7" spans="1:3" ht="12.75">
      <c r="A7" s="215" t="s">
        <v>839</v>
      </c>
      <c r="B7" s="216">
        <v>1305.575</v>
      </c>
      <c r="C7" s="217">
        <v>0.07580129647316336</v>
      </c>
    </row>
    <row r="8" spans="1:3" ht="12.75">
      <c r="A8" s="215" t="s">
        <v>553</v>
      </c>
      <c r="B8" s="216">
        <v>1243</v>
      </c>
      <c r="C8" s="217">
        <v>0.07216821057093008</v>
      </c>
    </row>
    <row r="9" spans="1:3" ht="12.75">
      <c r="A9" s="223" t="s">
        <v>461</v>
      </c>
      <c r="B9" s="224">
        <v>1209.15</v>
      </c>
      <c r="C9" s="225">
        <v>0.070202889631408</v>
      </c>
    </row>
    <row r="10" spans="1:3" ht="12.75">
      <c r="A10" s="215" t="s">
        <v>664</v>
      </c>
      <c r="B10" s="216">
        <v>1076.725</v>
      </c>
      <c r="C10" s="217">
        <v>0.06251433348912688</v>
      </c>
    </row>
    <row r="11" spans="1:3" ht="12.75">
      <c r="A11" s="215" t="s">
        <v>767</v>
      </c>
      <c r="B11" s="216">
        <v>446.6</v>
      </c>
      <c r="C11" s="217">
        <v>0.02592946326707754</v>
      </c>
    </row>
    <row r="12" spans="1:3" ht="12.75">
      <c r="A12" s="215" t="s">
        <v>780</v>
      </c>
      <c r="B12" s="216">
        <v>338.4</v>
      </c>
      <c r="C12" s="217">
        <v>0.019647403424941867</v>
      </c>
    </row>
    <row r="13" spans="1:3" ht="12.75">
      <c r="A13" s="215" t="s">
        <v>702</v>
      </c>
      <c r="B13" s="216">
        <v>330.4</v>
      </c>
      <c r="C13" s="217">
        <v>0.019182925802602818</v>
      </c>
    </row>
    <row r="14" spans="1:3" ht="12.75">
      <c r="A14" s="223" t="s">
        <v>452</v>
      </c>
      <c r="B14" s="224">
        <v>304.4</v>
      </c>
      <c r="C14" s="225">
        <v>0.0176733735300009</v>
      </c>
    </row>
    <row r="15" spans="1:5" ht="12.75" customHeight="1">
      <c r="A15" s="215" t="s">
        <v>441</v>
      </c>
      <c r="B15" s="216">
        <v>230</v>
      </c>
      <c r="C15" s="217">
        <v>0.013353731642247724</v>
      </c>
      <c r="E15" s="299"/>
    </row>
    <row r="16" spans="1:3" ht="12.75">
      <c r="A16" s="223" t="s">
        <v>803</v>
      </c>
      <c r="B16" s="224">
        <v>201.6</v>
      </c>
      <c r="C16" s="225">
        <v>0.011704836082944092</v>
      </c>
    </row>
    <row r="17" spans="1:3" ht="12.75">
      <c r="A17" s="215" t="s">
        <v>572</v>
      </c>
      <c r="B17" s="216">
        <v>200.2</v>
      </c>
      <c r="C17" s="217">
        <v>0.011623552499034758</v>
      </c>
    </row>
    <row r="18" spans="1:3" ht="12.75">
      <c r="A18" s="215" t="s">
        <v>546</v>
      </c>
      <c r="B18" s="216">
        <v>198.9</v>
      </c>
      <c r="C18" s="217">
        <v>0.011548074885404663</v>
      </c>
    </row>
    <row r="19" spans="1:3" ht="12.75">
      <c r="A19" s="215" t="s">
        <v>762</v>
      </c>
      <c r="B19" s="216">
        <v>166.3</v>
      </c>
      <c r="C19" s="217">
        <v>0.00965532857437303</v>
      </c>
    </row>
    <row r="20" spans="1:3" ht="12.75">
      <c r="A20" s="215" t="s">
        <v>695</v>
      </c>
      <c r="B20" s="216">
        <v>163.2</v>
      </c>
      <c r="C20" s="217">
        <v>0.009475343495716645</v>
      </c>
    </row>
    <row r="21" spans="1:3" ht="12.75">
      <c r="A21" s="215" t="s">
        <v>531</v>
      </c>
      <c r="B21" s="216">
        <v>141.4</v>
      </c>
      <c r="C21" s="217">
        <v>0.008209641974842733</v>
      </c>
    </row>
    <row r="22" spans="1:3" ht="12.75">
      <c r="A22" s="215" t="s">
        <v>656</v>
      </c>
      <c r="B22" s="216">
        <v>133.2</v>
      </c>
      <c r="C22" s="217">
        <v>0.007733552411945204</v>
      </c>
    </row>
    <row r="23" spans="1:3" ht="12.75">
      <c r="A23" s="215" t="s">
        <v>791</v>
      </c>
      <c r="B23" s="216">
        <v>131.3</v>
      </c>
      <c r="C23" s="217">
        <v>0.007623238976639679</v>
      </c>
    </row>
    <row r="24" spans="1:3" ht="12.75">
      <c r="A24" s="215" t="s">
        <v>832</v>
      </c>
      <c r="B24" s="216">
        <v>129.8</v>
      </c>
      <c r="C24" s="217">
        <v>0.007536149422451108</v>
      </c>
    </row>
    <row r="25" spans="1:3" ht="12.75">
      <c r="A25" s="215" t="s">
        <v>579</v>
      </c>
      <c r="B25" s="216">
        <v>115</v>
      </c>
      <c r="C25" s="217">
        <v>0.006676865821123862</v>
      </c>
    </row>
    <row r="26" spans="1:3" ht="12.75">
      <c r="A26" s="215" t="s">
        <v>1130</v>
      </c>
      <c r="B26" s="216">
        <v>98.1</v>
      </c>
      <c r="C26" s="217">
        <v>0.005695656843932616</v>
      </c>
    </row>
    <row r="27" spans="1:3" ht="12.75">
      <c r="A27" s="215" t="s">
        <v>479</v>
      </c>
      <c r="B27" s="216">
        <v>71.2</v>
      </c>
      <c r="C27" s="217">
        <v>0.004133850838817557</v>
      </c>
    </row>
    <row r="28" spans="1:3" ht="12.75">
      <c r="A28" s="215" t="s">
        <v>692</v>
      </c>
      <c r="B28" s="216">
        <v>50.6</v>
      </c>
      <c r="C28" s="217">
        <v>0.0029378209612944996</v>
      </c>
    </row>
    <row r="29" spans="1:3" ht="12.75">
      <c r="A29" s="215" t="s">
        <v>543</v>
      </c>
      <c r="B29" s="216">
        <v>33.6</v>
      </c>
      <c r="C29" s="217">
        <v>0.0019508060138240155</v>
      </c>
    </row>
    <row r="30" spans="1:3" ht="13.5" thickBot="1">
      <c r="A30" s="218" t="s">
        <v>689</v>
      </c>
      <c r="B30" s="219">
        <v>14.7</v>
      </c>
      <c r="C30" s="220">
        <v>0.0008534776310480068</v>
      </c>
    </row>
    <row r="31" ht="13.5" thickBot="1">
      <c r="C31" s="221">
        <f>SUM(C4:C30)</f>
        <v>0.9999999999999997</v>
      </c>
    </row>
  </sheetData>
  <mergeCells count="1">
    <mergeCell ref="E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1"/>
  <sheetViews>
    <sheetView workbookViewId="0" topLeftCell="A1">
      <selection activeCell="A18" sqref="A18:IV18"/>
    </sheetView>
  </sheetViews>
  <sheetFormatPr defaultColWidth="9.140625" defaultRowHeight="12.75"/>
  <cols>
    <col min="1" max="1" width="11.28125" style="238" bestFit="1" customWidth="1"/>
    <col min="2" max="2" width="35.140625" style="238" customWidth="1"/>
    <col min="3" max="3" width="11.7109375" style="290" customWidth="1"/>
    <col min="4" max="4" width="44.421875" style="238" customWidth="1"/>
    <col min="5" max="5" width="13.28125" style="290" customWidth="1"/>
    <col min="6" max="6" width="12.421875" style="238" customWidth="1"/>
    <col min="7" max="16384" width="9.140625" style="238" customWidth="1"/>
  </cols>
  <sheetData>
    <row r="1" spans="1:6" ht="15" customHeight="1">
      <c r="A1" s="227"/>
      <c r="B1" s="228" t="s">
        <v>431</v>
      </c>
      <c r="C1" s="229">
        <v>30000</v>
      </c>
      <c r="D1" s="230" t="s">
        <v>432</v>
      </c>
      <c r="E1" s="231" t="s">
        <v>433</v>
      </c>
      <c r="F1" s="237"/>
    </row>
    <row r="2" spans="1:6" ht="15" customHeight="1" thickBot="1">
      <c r="A2" s="239"/>
      <c r="B2" s="240"/>
      <c r="C2" s="241"/>
      <c r="D2" s="242"/>
      <c r="E2" s="243">
        <f>SUM(E4:E350)</f>
        <v>17223.649999999998</v>
      </c>
      <c r="F2" s="242" t="s">
        <v>432</v>
      </c>
    </row>
    <row r="3" spans="1:6" ht="48" thickBot="1">
      <c r="A3" s="244" t="s">
        <v>434</v>
      </c>
      <c r="B3" s="245" t="s">
        <v>435</v>
      </c>
      <c r="C3" s="246" t="s">
        <v>436</v>
      </c>
      <c r="D3" s="244" t="s">
        <v>437</v>
      </c>
      <c r="E3" s="246" t="s">
        <v>438</v>
      </c>
      <c r="F3" s="246" t="s">
        <v>439</v>
      </c>
    </row>
    <row r="4" spans="1:6" ht="15" customHeight="1">
      <c r="A4" s="247" t="s">
        <v>440</v>
      </c>
      <c r="B4" s="248" t="s">
        <v>441</v>
      </c>
      <c r="C4" s="249">
        <v>24.6</v>
      </c>
      <c r="D4" s="250" t="s">
        <v>442</v>
      </c>
      <c r="E4" s="251">
        <f>SUM(C4:C9)</f>
        <v>230</v>
      </c>
      <c r="F4" s="252">
        <f>E4/$E$2</f>
        <v>0.013353731642247724</v>
      </c>
    </row>
    <row r="5" spans="1:6" ht="15" customHeight="1">
      <c r="A5" s="253" t="s">
        <v>443</v>
      </c>
      <c r="B5" s="254" t="s">
        <v>441</v>
      </c>
      <c r="C5" s="255">
        <v>34.3</v>
      </c>
      <c r="D5" s="256" t="s">
        <v>444</v>
      </c>
      <c r="E5" s="257"/>
      <c r="F5" s="258">
        <f aca="true" t="shared" si="0" ref="F5:F68">E5/$E$2</f>
        <v>0</v>
      </c>
    </row>
    <row r="6" spans="1:6" ht="15" customHeight="1">
      <c r="A6" s="253" t="s">
        <v>445</v>
      </c>
      <c r="B6" s="254" t="s">
        <v>441</v>
      </c>
      <c r="C6" s="255">
        <v>36.3</v>
      </c>
      <c r="D6" s="256" t="s">
        <v>444</v>
      </c>
      <c r="E6" s="257"/>
      <c r="F6" s="258">
        <f t="shared" si="0"/>
        <v>0</v>
      </c>
    </row>
    <row r="7" spans="1:6" ht="15" customHeight="1">
      <c r="A7" s="253" t="s">
        <v>446</v>
      </c>
      <c r="B7" s="254" t="s">
        <v>441</v>
      </c>
      <c r="C7" s="255">
        <v>48</v>
      </c>
      <c r="D7" s="256" t="s">
        <v>447</v>
      </c>
      <c r="E7" s="257"/>
      <c r="F7" s="258">
        <f t="shared" si="0"/>
        <v>0</v>
      </c>
    </row>
    <row r="8" spans="1:6" ht="15" customHeight="1">
      <c r="A8" s="253" t="s">
        <v>448</v>
      </c>
      <c r="B8" s="254" t="s">
        <v>441</v>
      </c>
      <c r="C8" s="255">
        <v>59.5</v>
      </c>
      <c r="D8" s="256" t="s">
        <v>447</v>
      </c>
      <c r="E8" s="257"/>
      <c r="F8" s="258">
        <f t="shared" si="0"/>
        <v>0</v>
      </c>
    </row>
    <row r="9" spans="1:6" ht="15" customHeight="1" thickBot="1">
      <c r="A9" s="259" t="s">
        <v>449</v>
      </c>
      <c r="B9" s="260" t="s">
        <v>441</v>
      </c>
      <c r="C9" s="261">
        <v>27.3</v>
      </c>
      <c r="D9" s="262" t="s">
        <v>450</v>
      </c>
      <c r="E9" s="263"/>
      <c r="F9" s="264">
        <f t="shared" si="0"/>
        <v>0</v>
      </c>
    </row>
    <row r="10" spans="1:6" ht="15" customHeight="1">
      <c r="A10" s="247" t="s">
        <v>451</v>
      </c>
      <c r="B10" s="248" t="s">
        <v>452</v>
      </c>
      <c r="C10" s="249">
        <v>5.5</v>
      </c>
      <c r="D10" s="250" t="s">
        <v>453</v>
      </c>
      <c r="E10" s="251">
        <f>SUM(C10:C17)</f>
        <v>304.4</v>
      </c>
      <c r="F10" s="252">
        <f t="shared" si="0"/>
        <v>0.0176733735300009</v>
      </c>
    </row>
    <row r="11" spans="1:6" ht="15" customHeight="1">
      <c r="A11" s="265" t="s">
        <v>454</v>
      </c>
      <c r="B11" s="266" t="s">
        <v>452</v>
      </c>
      <c r="C11" s="267">
        <v>7.35</v>
      </c>
      <c r="D11" s="268" t="s">
        <v>453</v>
      </c>
      <c r="E11" s="269"/>
      <c r="F11" s="270">
        <f t="shared" si="0"/>
        <v>0</v>
      </c>
    </row>
    <row r="12" spans="1:6" ht="15" customHeight="1">
      <c r="A12" s="265" t="s">
        <v>455</v>
      </c>
      <c r="B12" s="266" t="s">
        <v>452</v>
      </c>
      <c r="C12" s="267">
        <v>12.1</v>
      </c>
      <c r="D12" s="268" t="s">
        <v>453</v>
      </c>
      <c r="E12" s="269"/>
      <c r="F12" s="270">
        <f t="shared" si="0"/>
        <v>0</v>
      </c>
    </row>
    <row r="13" spans="1:6" ht="15" customHeight="1">
      <c r="A13" s="265" t="s">
        <v>456</v>
      </c>
      <c r="B13" s="266" t="s">
        <v>452</v>
      </c>
      <c r="C13" s="267">
        <v>14.7</v>
      </c>
      <c r="D13" s="268" t="s">
        <v>453</v>
      </c>
      <c r="E13" s="269"/>
      <c r="F13" s="270">
        <f t="shared" si="0"/>
        <v>0</v>
      </c>
    </row>
    <row r="14" spans="1:6" ht="15" customHeight="1">
      <c r="A14" s="265" t="s">
        <v>454</v>
      </c>
      <c r="B14" s="266" t="s">
        <v>452</v>
      </c>
      <c r="C14" s="267">
        <v>36.55</v>
      </c>
      <c r="D14" s="268" t="s">
        <v>453</v>
      </c>
      <c r="E14" s="269"/>
      <c r="F14" s="270">
        <f t="shared" si="0"/>
        <v>0</v>
      </c>
    </row>
    <row r="15" spans="1:6" ht="15" customHeight="1">
      <c r="A15" s="265" t="s">
        <v>456</v>
      </c>
      <c r="B15" s="266" t="s">
        <v>452</v>
      </c>
      <c r="C15" s="267">
        <v>60.2</v>
      </c>
      <c r="D15" s="268" t="s">
        <v>453</v>
      </c>
      <c r="E15" s="269"/>
      <c r="F15" s="270">
        <f t="shared" si="0"/>
        <v>0</v>
      </c>
    </row>
    <row r="16" spans="1:6" ht="15" customHeight="1">
      <c r="A16" s="265" t="s">
        <v>457</v>
      </c>
      <c r="B16" s="266" t="s">
        <v>452</v>
      </c>
      <c r="C16" s="267">
        <v>84</v>
      </c>
      <c r="D16" s="268" t="s">
        <v>458</v>
      </c>
      <c r="E16" s="269"/>
      <c r="F16" s="270">
        <f t="shared" si="0"/>
        <v>0</v>
      </c>
    </row>
    <row r="17" spans="1:6" ht="15" customHeight="1" thickBot="1">
      <c r="A17" s="271" t="s">
        <v>459</v>
      </c>
      <c r="B17" s="272" t="s">
        <v>452</v>
      </c>
      <c r="C17" s="273">
        <v>84</v>
      </c>
      <c r="D17" s="274" t="s">
        <v>458</v>
      </c>
      <c r="E17" s="275"/>
      <c r="F17" s="276">
        <f t="shared" si="0"/>
        <v>0</v>
      </c>
    </row>
    <row r="18" spans="1:6" ht="15" customHeight="1">
      <c r="A18" s="247" t="s">
        <v>460</v>
      </c>
      <c r="B18" s="248" t="s">
        <v>461</v>
      </c>
      <c r="C18" s="249">
        <v>5.1</v>
      </c>
      <c r="D18" s="250" t="s">
        <v>462</v>
      </c>
      <c r="E18" s="251">
        <f>SUM(C18:C33)</f>
        <v>1209.1500000000003</v>
      </c>
      <c r="F18" s="252">
        <f t="shared" si="0"/>
        <v>0.070202889631408</v>
      </c>
    </row>
    <row r="19" spans="1:6" ht="15" customHeight="1">
      <c r="A19" s="265" t="s">
        <v>463</v>
      </c>
      <c r="B19" s="266" t="s">
        <v>461</v>
      </c>
      <c r="C19" s="267">
        <v>6.8</v>
      </c>
      <c r="D19" s="268" t="s">
        <v>462</v>
      </c>
      <c r="E19" s="269"/>
      <c r="F19" s="270">
        <f t="shared" si="0"/>
        <v>0</v>
      </c>
    </row>
    <row r="20" spans="1:6" ht="15" customHeight="1">
      <c r="A20" s="265" t="s">
        <v>464</v>
      </c>
      <c r="B20" s="266" t="s">
        <v>461</v>
      </c>
      <c r="C20" s="267">
        <v>16.9</v>
      </c>
      <c r="D20" s="268" t="s">
        <v>462</v>
      </c>
      <c r="E20" s="269"/>
      <c r="F20" s="270">
        <f t="shared" si="0"/>
        <v>0</v>
      </c>
    </row>
    <row r="21" spans="1:6" ht="15" customHeight="1">
      <c r="A21" s="265" t="s">
        <v>465</v>
      </c>
      <c r="B21" s="266" t="s">
        <v>461</v>
      </c>
      <c r="C21" s="267">
        <v>33.6</v>
      </c>
      <c r="D21" s="268" t="s">
        <v>462</v>
      </c>
      <c r="E21" s="269"/>
      <c r="F21" s="270">
        <f t="shared" si="0"/>
        <v>0</v>
      </c>
    </row>
    <row r="22" spans="1:6" ht="15" customHeight="1">
      <c r="A22" s="265" t="s">
        <v>466</v>
      </c>
      <c r="B22" s="266" t="s">
        <v>461</v>
      </c>
      <c r="C22" s="267">
        <v>49.8</v>
      </c>
      <c r="D22" s="268" t="s">
        <v>462</v>
      </c>
      <c r="E22" s="269"/>
      <c r="F22" s="270">
        <f t="shared" si="0"/>
        <v>0</v>
      </c>
    </row>
    <row r="23" spans="1:6" ht="15" customHeight="1">
      <c r="A23" s="265" t="s">
        <v>467</v>
      </c>
      <c r="B23" s="266" t="s">
        <v>461</v>
      </c>
      <c r="C23" s="267">
        <v>74.55</v>
      </c>
      <c r="D23" s="268" t="s">
        <v>462</v>
      </c>
      <c r="E23" s="269"/>
      <c r="F23" s="270">
        <f t="shared" si="0"/>
        <v>0</v>
      </c>
    </row>
    <row r="24" spans="1:6" ht="15" customHeight="1">
      <c r="A24" s="265" t="s">
        <v>468</v>
      </c>
      <c r="B24" s="266" t="s">
        <v>461</v>
      </c>
      <c r="C24" s="267">
        <v>100.8</v>
      </c>
      <c r="D24" s="268" t="s">
        <v>462</v>
      </c>
      <c r="E24" s="269"/>
      <c r="F24" s="270">
        <f t="shared" si="0"/>
        <v>0</v>
      </c>
    </row>
    <row r="25" spans="1:6" ht="15" customHeight="1">
      <c r="A25" s="265" t="s">
        <v>469</v>
      </c>
      <c r="B25" s="266" t="s">
        <v>461</v>
      </c>
      <c r="C25" s="267">
        <v>100.8</v>
      </c>
      <c r="D25" s="268" t="s">
        <v>462</v>
      </c>
      <c r="E25" s="269"/>
      <c r="F25" s="270">
        <f t="shared" si="0"/>
        <v>0</v>
      </c>
    </row>
    <row r="26" spans="1:6" ht="15" customHeight="1">
      <c r="A26" s="265" t="s">
        <v>470</v>
      </c>
      <c r="B26" s="266" t="s">
        <v>461</v>
      </c>
      <c r="C26" s="267">
        <v>100.8</v>
      </c>
      <c r="D26" s="268" t="s">
        <v>462</v>
      </c>
      <c r="E26" s="269"/>
      <c r="F26" s="270">
        <f t="shared" si="0"/>
        <v>0</v>
      </c>
    </row>
    <row r="27" spans="1:6" ht="15" customHeight="1">
      <c r="A27" s="265" t="s">
        <v>471</v>
      </c>
      <c r="B27" s="266" t="s">
        <v>461</v>
      </c>
      <c r="C27" s="267">
        <v>100.8</v>
      </c>
      <c r="D27" s="268" t="s">
        <v>462</v>
      </c>
      <c r="E27" s="269"/>
      <c r="F27" s="270">
        <f t="shared" si="0"/>
        <v>0</v>
      </c>
    </row>
    <row r="28" spans="1:6" ht="15" customHeight="1">
      <c r="A28" s="265" t="s">
        <v>472</v>
      </c>
      <c r="B28" s="266" t="s">
        <v>461</v>
      </c>
      <c r="C28" s="267">
        <v>103.2</v>
      </c>
      <c r="D28" s="268" t="s">
        <v>462</v>
      </c>
      <c r="E28" s="269"/>
      <c r="F28" s="270">
        <f t="shared" si="0"/>
        <v>0</v>
      </c>
    </row>
    <row r="29" spans="1:6" ht="15" customHeight="1">
      <c r="A29" s="265" t="s">
        <v>473</v>
      </c>
      <c r="B29" s="266" t="s">
        <v>461</v>
      </c>
      <c r="C29" s="267">
        <v>103.2</v>
      </c>
      <c r="D29" s="268" t="s">
        <v>462</v>
      </c>
      <c r="E29" s="269"/>
      <c r="F29" s="270">
        <f t="shared" si="0"/>
        <v>0</v>
      </c>
    </row>
    <row r="30" spans="1:6" ht="15" customHeight="1">
      <c r="A30" s="265" t="s">
        <v>474</v>
      </c>
      <c r="B30" s="266" t="s">
        <v>461</v>
      </c>
      <c r="C30" s="267">
        <v>103.2</v>
      </c>
      <c r="D30" s="268" t="s">
        <v>462</v>
      </c>
      <c r="E30" s="269"/>
      <c r="F30" s="270">
        <f t="shared" si="0"/>
        <v>0</v>
      </c>
    </row>
    <row r="31" spans="1:6" ht="15" customHeight="1">
      <c r="A31" s="265" t="s">
        <v>475</v>
      </c>
      <c r="B31" s="266" t="s">
        <v>461</v>
      </c>
      <c r="C31" s="267">
        <v>103.2</v>
      </c>
      <c r="D31" s="268" t="s">
        <v>462</v>
      </c>
      <c r="E31" s="269"/>
      <c r="F31" s="270">
        <f t="shared" si="0"/>
        <v>0</v>
      </c>
    </row>
    <row r="32" spans="1:6" ht="15" customHeight="1">
      <c r="A32" s="265" t="s">
        <v>476</v>
      </c>
      <c r="B32" s="266" t="s">
        <v>461</v>
      </c>
      <c r="C32" s="267">
        <v>103.2</v>
      </c>
      <c r="D32" s="268" t="s">
        <v>462</v>
      </c>
      <c r="E32" s="269"/>
      <c r="F32" s="270">
        <f t="shared" si="0"/>
        <v>0</v>
      </c>
    </row>
    <row r="33" spans="1:6" ht="15" customHeight="1" thickBot="1">
      <c r="A33" s="271" t="s">
        <v>477</v>
      </c>
      <c r="B33" s="272" t="s">
        <v>461</v>
      </c>
      <c r="C33" s="273">
        <v>103.2</v>
      </c>
      <c r="D33" s="274" t="s">
        <v>462</v>
      </c>
      <c r="E33" s="275"/>
      <c r="F33" s="276">
        <f t="shared" si="0"/>
        <v>0</v>
      </c>
    </row>
    <row r="34" spans="1:6" ht="15" customHeight="1" thickBot="1">
      <c r="A34" s="277" t="s">
        <v>478</v>
      </c>
      <c r="B34" s="278" t="s">
        <v>479</v>
      </c>
      <c r="C34" s="279">
        <v>71.2</v>
      </c>
      <c r="D34" s="280" t="s">
        <v>480</v>
      </c>
      <c r="E34" s="281">
        <f>C34</f>
        <v>71.2</v>
      </c>
      <c r="F34" s="282">
        <f t="shared" si="0"/>
        <v>0.004133850838817557</v>
      </c>
    </row>
    <row r="35" spans="1:6" ht="15" customHeight="1">
      <c r="A35" s="247" t="s">
        <v>481</v>
      </c>
      <c r="B35" s="248" t="s">
        <v>482</v>
      </c>
      <c r="C35" s="249">
        <v>71.3</v>
      </c>
      <c r="D35" s="250" t="s">
        <v>483</v>
      </c>
      <c r="E35" s="251">
        <f>SUM(C35:C81)</f>
        <v>4804.849999999996</v>
      </c>
      <c r="F35" s="252">
        <f t="shared" si="0"/>
        <v>0.2789681629619736</v>
      </c>
    </row>
    <row r="36" spans="1:6" ht="15" customHeight="1">
      <c r="A36" s="265" t="s">
        <v>484</v>
      </c>
      <c r="B36" s="266" t="s">
        <v>482</v>
      </c>
      <c r="C36" s="267">
        <v>96.75</v>
      </c>
      <c r="D36" s="268" t="s">
        <v>483</v>
      </c>
      <c r="E36" s="269"/>
      <c r="F36" s="270">
        <f t="shared" si="0"/>
        <v>0</v>
      </c>
    </row>
    <row r="37" spans="1:6" ht="15" customHeight="1">
      <c r="A37" s="265" t="s">
        <v>485</v>
      </c>
      <c r="B37" s="266" t="s">
        <v>482</v>
      </c>
      <c r="C37" s="267">
        <v>100.8</v>
      </c>
      <c r="D37" s="268" t="s">
        <v>483</v>
      </c>
      <c r="E37" s="269"/>
      <c r="F37" s="270">
        <f t="shared" si="0"/>
        <v>0</v>
      </c>
    </row>
    <row r="38" spans="1:6" ht="15" customHeight="1">
      <c r="A38" s="265" t="s">
        <v>486</v>
      </c>
      <c r="B38" s="266" t="s">
        <v>482</v>
      </c>
      <c r="C38" s="267">
        <v>100.8</v>
      </c>
      <c r="D38" s="268" t="s">
        <v>483</v>
      </c>
      <c r="E38" s="269"/>
      <c r="F38" s="270">
        <f t="shared" si="0"/>
        <v>0</v>
      </c>
    </row>
    <row r="39" spans="1:6" ht="15" customHeight="1">
      <c r="A39" s="265" t="s">
        <v>487</v>
      </c>
      <c r="B39" s="266" t="s">
        <v>482</v>
      </c>
      <c r="C39" s="267">
        <v>100.8</v>
      </c>
      <c r="D39" s="268" t="s">
        <v>483</v>
      </c>
      <c r="E39" s="269"/>
      <c r="F39" s="270">
        <f t="shared" si="0"/>
        <v>0</v>
      </c>
    </row>
    <row r="40" spans="1:6" ht="15" customHeight="1">
      <c r="A40" s="265" t="s">
        <v>488</v>
      </c>
      <c r="B40" s="266" t="s">
        <v>482</v>
      </c>
      <c r="C40" s="267">
        <v>103.2</v>
      </c>
      <c r="D40" s="268" t="s">
        <v>483</v>
      </c>
      <c r="E40" s="269"/>
      <c r="F40" s="270">
        <f t="shared" si="0"/>
        <v>0</v>
      </c>
    </row>
    <row r="41" spans="1:6" ht="15" customHeight="1">
      <c r="A41" s="265" t="s">
        <v>489</v>
      </c>
      <c r="B41" s="266" t="s">
        <v>482</v>
      </c>
      <c r="C41" s="267">
        <v>103.2</v>
      </c>
      <c r="D41" s="268" t="s">
        <v>483</v>
      </c>
      <c r="E41" s="269"/>
      <c r="F41" s="270">
        <f t="shared" si="0"/>
        <v>0</v>
      </c>
    </row>
    <row r="42" spans="1:6" ht="15" customHeight="1">
      <c r="A42" s="265" t="s">
        <v>490</v>
      </c>
      <c r="B42" s="266" t="s">
        <v>482</v>
      </c>
      <c r="C42" s="267">
        <v>103.2</v>
      </c>
      <c r="D42" s="268" t="s">
        <v>483</v>
      </c>
      <c r="E42" s="269"/>
      <c r="F42" s="270">
        <f t="shared" si="0"/>
        <v>0</v>
      </c>
    </row>
    <row r="43" spans="1:6" ht="15" customHeight="1">
      <c r="A43" s="265" t="s">
        <v>491</v>
      </c>
      <c r="B43" s="266" t="s">
        <v>482</v>
      </c>
      <c r="C43" s="267">
        <v>103.2</v>
      </c>
      <c r="D43" s="268" t="s">
        <v>483</v>
      </c>
      <c r="E43" s="269"/>
      <c r="F43" s="270">
        <f t="shared" si="0"/>
        <v>0</v>
      </c>
    </row>
    <row r="44" spans="1:6" ht="15" customHeight="1">
      <c r="A44" s="265" t="s">
        <v>492</v>
      </c>
      <c r="B44" s="266" t="s">
        <v>482</v>
      </c>
      <c r="C44" s="267">
        <v>103.2</v>
      </c>
      <c r="D44" s="268" t="s">
        <v>483</v>
      </c>
      <c r="E44" s="269"/>
      <c r="F44" s="270">
        <f t="shared" si="0"/>
        <v>0</v>
      </c>
    </row>
    <row r="45" spans="1:6" ht="15" customHeight="1">
      <c r="A45" s="265" t="s">
        <v>493</v>
      </c>
      <c r="B45" s="266" t="s">
        <v>482</v>
      </c>
      <c r="C45" s="267">
        <v>103.2</v>
      </c>
      <c r="D45" s="268" t="s">
        <v>483</v>
      </c>
      <c r="E45" s="269"/>
      <c r="F45" s="270">
        <f t="shared" si="0"/>
        <v>0</v>
      </c>
    </row>
    <row r="46" spans="1:6" ht="15" customHeight="1">
      <c r="A46" s="265" t="s">
        <v>494</v>
      </c>
      <c r="B46" s="266" t="s">
        <v>482</v>
      </c>
      <c r="C46" s="267">
        <v>103.2</v>
      </c>
      <c r="D46" s="268" t="s">
        <v>483</v>
      </c>
      <c r="E46" s="269"/>
      <c r="F46" s="270">
        <f t="shared" si="0"/>
        <v>0</v>
      </c>
    </row>
    <row r="47" spans="1:6" ht="15" customHeight="1">
      <c r="A47" s="265" t="s">
        <v>495</v>
      </c>
      <c r="B47" s="266" t="s">
        <v>482</v>
      </c>
      <c r="C47" s="267">
        <v>103.2</v>
      </c>
      <c r="D47" s="268" t="s">
        <v>483</v>
      </c>
      <c r="E47" s="269"/>
      <c r="F47" s="270">
        <f t="shared" si="0"/>
        <v>0</v>
      </c>
    </row>
    <row r="48" spans="1:6" ht="15" customHeight="1">
      <c r="A48" s="265" t="s">
        <v>496</v>
      </c>
      <c r="B48" s="266" t="s">
        <v>482</v>
      </c>
      <c r="C48" s="267">
        <v>103.2</v>
      </c>
      <c r="D48" s="268" t="s">
        <v>483</v>
      </c>
      <c r="E48" s="269"/>
      <c r="F48" s="270">
        <f t="shared" si="0"/>
        <v>0</v>
      </c>
    </row>
    <row r="49" spans="1:6" ht="15" customHeight="1">
      <c r="A49" s="265" t="s">
        <v>497</v>
      </c>
      <c r="B49" s="266" t="s">
        <v>482</v>
      </c>
      <c r="C49" s="267">
        <v>103.2</v>
      </c>
      <c r="D49" s="268" t="s">
        <v>483</v>
      </c>
      <c r="E49" s="269"/>
      <c r="F49" s="270">
        <f t="shared" si="0"/>
        <v>0</v>
      </c>
    </row>
    <row r="50" spans="1:6" ht="15" customHeight="1">
      <c r="A50" s="265" t="s">
        <v>498</v>
      </c>
      <c r="B50" s="266" t="s">
        <v>482</v>
      </c>
      <c r="C50" s="267">
        <v>103.2</v>
      </c>
      <c r="D50" s="268" t="s">
        <v>483</v>
      </c>
      <c r="E50" s="269"/>
      <c r="F50" s="270">
        <f t="shared" si="0"/>
        <v>0</v>
      </c>
    </row>
    <row r="51" spans="1:6" ht="15" customHeight="1">
      <c r="A51" s="265" t="s">
        <v>499</v>
      </c>
      <c r="B51" s="266" t="s">
        <v>482</v>
      </c>
      <c r="C51" s="267">
        <v>103.2</v>
      </c>
      <c r="D51" s="268" t="s">
        <v>483</v>
      </c>
      <c r="E51" s="269"/>
      <c r="F51" s="270">
        <f t="shared" si="0"/>
        <v>0</v>
      </c>
    </row>
    <row r="52" spans="1:6" ht="15" customHeight="1">
      <c r="A52" s="265" t="s">
        <v>500</v>
      </c>
      <c r="B52" s="266" t="s">
        <v>482</v>
      </c>
      <c r="C52" s="267">
        <v>103.2</v>
      </c>
      <c r="D52" s="268" t="s">
        <v>483</v>
      </c>
      <c r="E52" s="269"/>
      <c r="F52" s="270">
        <f t="shared" si="0"/>
        <v>0</v>
      </c>
    </row>
    <row r="53" spans="1:6" ht="15" customHeight="1">
      <c r="A53" s="265" t="s">
        <v>501</v>
      </c>
      <c r="B53" s="266" t="s">
        <v>482</v>
      </c>
      <c r="C53" s="267">
        <v>103.2</v>
      </c>
      <c r="D53" s="268" t="s">
        <v>483</v>
      </c>
      <c r="E53" s="269"/>
      <c r="F53" s="270">
        <f t="shared" si="0"/>
        <v>0</v>
      </c>
    </row>
    <row r="54" spans="1:6" ht="15" customHeight="1">
      <c r="A54" s="265" t="s">
        <v>502</v>
      </c>
      <c r="B54" s="266" t="s">
        <v>482</v>
      </c>
      <c r="C54" s="267">
        <v>103.2</v>
      </c>
      <c r="D54" s="268" t="s">
        <v>483</v>
      </c>
      <c r="E54" s="269"/>
      <c r="F54" s="270">
        <f t="shared" si="0"/>
        <v>0</v>
      </c>
    </row>
    <row r="55" spans="1:6" ht="15" customHeight="1">
      <c r="A55" s="265" t="s">
        <v>503</v>
      </c>
      <c r="B55" s="266" t="s">
        <v>482</v>
      </c>
      <c r="C55" s="267">
        <v>103.2</v>
      </c>
      <c r="D55" s="268" t="s">
        <v>483</v>
      </c>
      <c r="E55" s="269"/>
      <c r="F55" s="270">
        <f t="shared" si="0"/>
        <v>0</v>
      </c>
    </row>
    <row r="56" spans="1:6" ht="15" customHeight="1">
      <c r="A56" s="265" t="s">
        <v>504</v>
      </c>
      <c r="B56" s="266" t="s">
        <v>482</v>
      </c>
      <c r="C56" s="267">
        <v>103.2</v>
      </c>
      <c r="D56" s="268" t="s">
        <v>483</v>
      </c>
      <c r="E56" s="269"/>
      <c r="F56" s="270">
        <f t="shared" si="0"/>
        <v>0</v>
      </c>
    </row>
    <row r="57" spans="1:6" ht="15" customHeight="1">
      <c r="A57" s="265" t="s">
        <v>505</v>
      </c>
      <c r="B57" s="266" t="s">
        <v>482</v>
      </c>
      <c r="C57" s="267">
        <v>103.2</v>
      </c>
      <c r="D57" s="268" t="s">
        <v>483</v>
      </c>
      <c r="E57" s="269"/>
      <c r="F57" s="270">
        <f t="shared" si="0"/>
        <v>0</v>
      </c>
    </row>
    <row r="58" spans="1:6" ht="15" customHeight="1">
      <c r="A58" s="265" t="s">
        <v>506</v>
      </c>
      <c r="B58" s="266" t="s">
        <v>482</v>
      </c>
      <c r="C58" s="267">
        <v>103.2</v>
      </c>
      <c r="D58" s="268" t="s">
        <v>483</v>
      </c>
      <c r="E58" s="269"/>
      <c r="F58" s="270">
        <f t="shared" si="0"/>
        <v>0</v>
      </c>
    </row>
    <row r="59" spans="1:6" ht="15" customHeight="1">
      <c r="A59" s="265" t="s">
        <v>507</v>
      </c>
      <c r="B59" s="266" t="s">
        <v>482</v>
      </c>
      <c r="C59" s="267">
        <v>103.2</v>
      </c>
      <c r="D59" s="268" t="s">
        <v>483</v>
      </c>
      <c r="E59" s="269"/>
      <c r="F59" s="270">
        <f t="shared" si="0"/>
        <v>0</v>
      </c>
    </row>
    <row r="60" spans="1:6" ht="15" customHeight="1">
      <c r="A60" s="265" t="s">
        <v>508</v>
      </c>
      <c r="B60" s="266" t="s">
        <v>482</v>
      </c>
      <c r="C60" s="267">
        <v>103.2</v>
      </c>
      <c r="D60" s="268" t="s">
        <v>483</v>
      </c>
      <c r="E60" s="269"/>
      <c r="F60" s="270">
        <f t="shared" si="0"/>
        <v>0</v>
      </c>
    </row>
    <row r="61" spans="1:6" ht="15" customHeight="1">
      <c r="A61" s="265" t="s">
        <v>509</v>
      </c>
      <c r="B61" s="266" t="s">
        <v>482</v>
      </c>
      <c r="C61" s="267">
        <v>103.2</v>
      </c>
      <c r="D61" s="268" t="s">
        <v>483</v>
      </c>
      <c r="E61" s="269"/>
      <c r="F61" s="270">
        <f t="shared" si="0"/>
        <v>0</v>
      </c>
    </row>
    <row r="62" spans="1:6" ht="15" customHeight="1">
      <c r="A62" s="265" t="s">
        <v>510</v>
      </c>
      <c r="B62" s="266" t="s">
        <v>482</v>
      </c>
      <c r="C62" s="267">
        <v>103.2</v>
      </c>
      <c r="D62" s="268" t="s">
        <v>483</v>
      </c>
      <c r="E62" s="269"/>
      <c r="F62" s="270">
        <f t="shared" si="0"/>
        <v>0</v>
      </c>
    </row>
    <row r="63" spans="1:6" ht="15" customHeight="1">
      <c r="A63" s="265" t="s">
        <v>511</v>
      </c>
      <c r="B63" s="266" t="s">
        <v>482</v>
      </c>
      <c r="C63" s="267">
        <v>103.2</v>
      </c>
      <c r="D63" s="268" t="s">
        <v>483</v>
      </c>
      <c r="E63" s="269"/>
      <c r="F63" s="270">
        <f t="shared" si="0"/>
        <v>0</v>
      </c>
    </row>
    <row r="64" spans="1:6" ht="15" customHeight="1">
      <c r="A64" s="265" t="s">
        <v>512</v>
      </c>
      <c r="B64" s="266" t="s">
        <v>482</v>
      </c>
      <c r="C64" s="267">
        <v>103.2</v>
      </c>
      <c r="D64" s="268" t="s">
        <v>483</v>
      </c>
      <c r="E64" s="269"/>
      <c r="F64" s="270">
        <f t="shared" si="0"/>
        <v>0</v>
      </c>
    </row>
    <row r="65" spans="1:6" ht="15" customHeight="1">
      <c r="A65" s="265" t="s">
        <v>513</v>
      </c>
      <c r="B65" s="266" t="s">
        <v>482</v>
      </c>
      <c r="C65" s="267">
        <v>103.2</v>
      </c>
      <c r="D65" s="268" t="s">
        <v>483</v>
      </c>
      <c r="E65" s="269"/>
      <c r="F65" s="270">
        <f t="shared" si="0"/>
        <v>0</v>
      </c>
    </row>
    <row r="66" spans="1:6" ht="15" customHeight="1">
      <c r="A66" s="265" t="s">
        <v>514</v>
      </c>
      <c r="B66" s="266" t="s">
        <v>482</v>
      </c>
      <c r="C66" s="267">
        <v>103.2</v>
      </c>
      <c r="D66" s="268" t="s">
        <v>483</v>
      </c>
      <c r="E66" s="269"/>
      <c r="F66" s="270">
        <f t="shared" si="0"/>
        <v>0</v>
      </c>
    </row>
    <row r="67" spans="1:6" ht="15" customHeight="1">
      <c r="A67" s="265" t="s">
        <v>515</v>
      </c>
      <c r="B67" s="266" t="s">
        <v>482</v>
      </c>
      <c r="C67" s="267">
        <v>103.2</v>
      </c>
      <c r="D67" s="268" t="s">
        <v>483</v>
      </c>
      <c r="E67" s="269"/>
      <c r="F67" s="270">
        <f t="shared" si="0"/>
        <v>0</v>
      </c>
    </row>
    <row r="68" spans="1:6" ht="15" customHeight="1">
      <c r="A68" s="265" t="s">
        <v>516</v>
      </c>
      <c r="B68" s="266" t="s">
        <v>482</v>
      </c>
      <c r="C68" s="267">
        <v>103.2</v>
      </c>
      <c r="D68" s="268" t="s">
        <v>483</v>
      </c>
      <c r="E68" s="269"/>
      <c r="F68" s="270">
        <f t="shared" si="0"/>
        <v>0</v>
      </c>
    </row>
    <row r="69" spans="1:6" ht="15" customHeight="1">
      <c r="A69" s="265" t="s">
        <v>517</v>
      </c>
      <c r="B69" s="266" t="s">
        <v>482</v>
      </c>
      <c r="C69" s="267">
        <v>103.2</v>
      </c>
      <c r="D69" s="268" t="s">
        <v>483</v>
      </c>
      <c r="E69" s="269"/>
      <c r="F69" s="270">
        <f aca="true" t="shared" si="1" ref="F69:F132">E69/$E$2</f>
        <v>0</v>
      </c>
    </row>
    <row r="70" spans="1:6" ht="15" customHeight="1">
      <c r="A70" s="265" t="s">
        <v>518</v>
      </c>
      <c r="B70" s="266" t="s">
        <v>482</v>
      </c>
      <c r="C70" s="267">
        <v>103.2</v>
      </c>
      <c r="D70" s="268" t="s">
        <v>483</v>
      </c>
      <c r="E70" s="269"/>
      <c r="F70" s="270">
        <f t="shared" si="1"/>
        <v>0</v>
      </c>
    </row>
    <row r="71" spans="1:6" ht="15" customHeight="1">
      <c r="A71" s="265" t="s">
        <v>519</v>
      </c>
      <c r="B71" s="266" t="s">
        <v>482</v>
      </c>
      <c r="C71" s="267">
        <v>103.2</v>
      </c>
      <c r="D71" s="268" t="s">
        <v>483</v>
      </c>
      <c r="E71" s="269"/>
      <c r="F71" s="270">
        <f t="shared" si="1"/>
        <v>0</v>
      </c>
    </row>
    <row r="72" spans="1:6" ht="15" customHeight="1">
      <c r="A72" s="265" t="s">
        <v>520</v>
      </c>
      <c r="B72" s="266" t="s">
        <v>482</v>
      </c>
      <c r="C72" s="267">
        <v>103.2</v>
      </c>
      <c r="D72" s="268" t="s">
        <v>483</v>
      </c>
      <c r="E72" s="269"/>
      <c r="F72" s="270">
        <f t="shared" si="1"/>
        <v>0</v>
      </c>
    </row>
    <row r="73" spans="1:6" ht="15" customHeight="1">
      <c r="A73" s="265" t="s">
        <v>521</v>
      </c>
      <c r="B73" s="266" t="s">
        <v>482</v>
      </c>
      <c r="C73" s="267">
        <v>103.2</v>
      </c>
      <c r="D73" s="268" t="s">
        <v>483</v>
      </c>
      <c r="E73" s="269"/>
      <c r="F73" s="270">
        <f t="shared" si="1"/>
        <v>0</v>
      </c>
    </row>
    <row r="74" spans="1:6" ht="15" customHeight="1">
      <c r="A74" s="265" t="s">
        <v>522</v>
      </c>
      <c r="B74" s="266" t="s">
        <v>482</v>
      </c>
      <c r="C74" s="267">
        <v>103.2</v>
      </c>
      <c r="D74" s="268" t="s">
        <v>483</v>
      </c>
      <c r="E74" s="269"/>
      <c r="F74" s="270">
        <f t="shared" si="1"/>
        <v>0</v>
      </c>
    </row>
    <row r="75" spans="1:6" ht="15" customHeight="1">
      <c r="A75" s="265" t="s">
        <v>523</v>
      </c>
      <c r="B75" s="266" t="s">
        <v>482</v>
      </c>
      <c r="C75" s="267">
        <v>103.2</v>
      </c>
      <c r="D75" s="268" t="s">
        <v>483</v>
      </c>
      <c r="E75" s="269"/>
      <c r="F75" s="270">
        <f t="shared" si="1"/>
        <v>0</v>
      </c>
    </row>
    <row r="76" spans="1:6" ht="15" customHeight="1">
      <c r="A76" s="265" t="s">
        <v>524</v>
      </c>
      <c r="B76" s="266" t="s">
        <v>482</v>
      </c>
      <c r="C76" s="267">
        <v>103.2</v>
      </c>
      <c r="D76" s="268" t="s">
        <v>483</v>
      </c>
      <c r="E76" s="269"/>
      <c r="F76" s="270">
        <f t="shared" si="1"/>
        <v>0</v>
      </c>
    </row>
    <row r="77" spans="1:6" ht="15" customHeight="1">
      <c r="A77" s="265" t="s">
        <v>525</v>
      </c>
      <c r="B77" s="266" t="s">
        <v>482</v>
      </c>
      <c r="C77" s="267">
        <v>103.2</v>
      </c>
      <c r="D77" s="268" t="s">
        <v>483</v>
      </c>
      <c r="E77" s="269"/>
      <c r="F77" s="270">
        <f t="shared" si="1"/>
        <v>0</v>
      </c>
    </row>
    <row r="78" spans="1:6" ht="15" customHeight="1">
      <c r="A78" s="265" t="s">
        <v>526</v>
      </c>
      <c r="B78" s="266" t="s">
        <v>482</v>
      </c>
      <c r="C78" s="267">
        <v>103.2</v>
      </c>
      <c r="D78" s="268" t="s">
        <v>483</v>
      </c>
      <c r="E78" s="269"/>
      <c r="F78" s="270">
        <f t="shared" si="1"/>
        <v>0</v>
      </c>
    </row>
    <row r="79" spans="1:6" ht="15" customHeight="1">
      <c r="A79" s="265" t="s">
        <v>527</v>
      </c>
      <c r="B79" s="266" t="s">
        <v>482</v>
      </c>
      <c r="C79" s="267">
        <v>103.2</v>
      </c>
      <c r="D79" s="268" t="s">
        <v>483</v>
      </c>
      <c r="E79" s="269"/>
      <c r="F79" s="270">
        <f t="shared" si="1"/>
        <v>0</v>
      </c>
    </row>
    <row r="80" spans="1:6" ht="15" customHeight="1">
      <c r="A80" s="265" t="s">
        <v>528</v>
      </c>
      <c r="B80" s="266" t="s">
        <v>482</v>
      </c>
      <c r="C80" s="267">
        <v>103.2</v>
      </c>
      <c r="D80" s="268" t="s">
        <v>483</v>
      </c>
      <c r="E80" s="269"/>
      <c r="F80" s="270">
        <f t="shared" si="1"/>
        <v>0</v>
      </c>
    </row>
    <row r="81" spans="1:6" ht="15" customHeight="1" thickBot="1">
      <c r="A81" s="271" t="s">
        <v>529</v>
      </c>
      <c r="B81" s="272" t="s">
        <v>482</v>
      </c>
      <c r="C81" s="273">
        <v>103.2</v>
      </c>
      <c r="D81" s="274" t="s">
        <v>483</v>
      </c>
      <c r="E81" s="275"/>
      <c r="F81" s="276">
        <f t="shared" si="1"/>
        <v>0</v>
      </c>
    </row>
    <row r="82" spans="1:6" ht="15" customHeight="1">
      <c r="A82" s="247" t="s">
        <v>530</v>
      </c>
      <c r="B82" s="248" t="s">
        <v>531</v>
      </c>
      <c r="C82" s="249">
        <v>2.5</v>
      </c>
      <c r="D82" s="250" t="s">
        <v>532</v>
      </c>
      <c r="E82" s="251">
        <f>SUM(C82:C86)</f>
        <v>141.4</v>
      </c>
      <c r="F82" s="252">
        <f t="shared" si="1"/>
        <v>0.008209641974842733</v>
      </c>
    </row>
    <row r="83" spans="1:6" ht="15" customHeight="1">
      <c r="A83" s="265" t="s">
        <v>533</v>
      </c>
      <c r="B83" s="266" t="s">
        <v>531</v>
      </c>
      <c r="C83" s="267">
        <v>25.2</v>
      </c>
      <c r="D83" s="268" t="s">
        <v>532</v>
      </c>
      <c r="E83" s="269"/>
      <c r="F83" s="270">
        <f t="shared" si="1"/>
        <v>0</v>
      </c>
    </row>
    <row r="84" spans="1:6" ht="15" customHeight="1">
      <c r="A84" s="265" t="s">
        <v>534</v>
      </c>
      <c r="B84" s="266" t="s">
        <v>531</v>
      </c>
      <c r="C84" s="267">
        <v>44.3</v>
      </c>
      <c r="D84" s="268" t="s">
        <v>532</v>
      </c>
      <c r="E84" s="269"/>
      <c r="F84" s="270">
        <f t="shared" si="1"/>
        <v>0</v>
      </c>
    </row>
    <row r="85" spans="1:6" ht="15" customHeight="1">
      <c r="A85" s="265" t="s">
        <v>535</v>
      </c>
      <c r="B85" s="266" t="s">
        <v>531</v>
      </c>
      <c r="C85" s="267">
        <v>19</v>
      </c>
      <c r="D85" s="268" t="s">
        <v>536</v>
      </c>
      <c r="E85" s="269"/>
      <c r="F85" s="270">
        <f t="shared" si="1"/>
        <v>0</v>
      </c>
    </row>
    <row r="86" spans="1:6" ht="15" customHeight="1" thickBot="1">
      <c r="A86" s="271" t="s">
        <v>537</v>
      </c>
      <c r="B86" s="272" t="s">
        <v>531</v>
      </c>
      <c r="C86" s="273">
        <v>50.4</v>
      </c>
      <c r="D86" s="274" t="s">
        <v>536</v>
      </c>
      <c r="E86" s="275"/>
      <c r="F86" s="276">
        <f t="shared" si="1"/>
        <v>0</v>
      </c>
    </row>
    <row r="87" spans="1:6" ht="15" customHeight="1">
      <c r="A87" s="247" t="s">
        <v>443</v>
      </c>
      <c r="B87" s="248" t="s">
        <v>538</v>
      </c>
      <c r="C87" s="249">
        <v>30</v>
      </c>
      <c r="D87" s="250" t="s">
        <v>539</v>
      </c>
      <c r="E87" s="251">
        <f>SUM(C87:C89)</f>
        <v>98.1</v>
      </c>
      <c r="F87" s="252">
        <f t="shared" si="1"/>
        <v>0.005695656843932616</v>
      </c>
    </row>
    <row r="88" spans="1:6" ht="15" customHeight="1">
      <c r="A88" s="265" t="s">
        <v>540</v>
      </c>
      <c r="B88" s="266" t="s">
        <v>538</v>
      </c>
      <c r="C88" s="267">
        <v>48.1</v>
      </c>
      <c r="D88" s="268" t="s">
        <v>539</v>
      </c>
      <c r="E88" s="269"/>
      <c r="F88" s="270">
        <f t="shared" si="1"/>
        <v>0</v>
      </c>
    </row>
    <row r="89" spans="1:6" ht="15" customHeight="1" thickBot="1">
      <c r="A89" s="271" t="s">
        <v>541</v>
      </c>
      <c r="B89" s="272" t="s">
        <v>538</v>
      </c>
      <c r="C89" s="273">
        <v>20</v>
      </c>
      <c r="D89" s="274" t="s">
        <v>542</v>
      </c>
      <c r="E89" s="275"/>
      <c r="F89" s="276">
        <f t="shared" si="1"/>
        <v>0</v>
      </c>
    </row>
    <row r="90" spans="1:6" ht="15" customHeight="1" thickBot="1">
      <c r="A90" s="277" t="s">
        <v>534</v>
      </c>
      <c r="B90" s="278" t="s">
        <v>543</v>
      </c>
      <c r="C90" s="279">
        <v>33.6</v>
      </c>
      <c r="D90" s="280" t="s">
        <v>544</v>
      </c>
      <c r="E90" s="281">
        <f>C90</f>
        <v>33.6</v>
      </c>
      <c r="F90" s="282">
        <f t="shared" si="1"/>
        <v>0.0019508060138240155</v>
      </c>
    </row>
    <row r="91" spans="1:6" ht="15" customHeight="1">
      <c r="A91" s="247" t="s">
        <v>545</v>
      </c>
      <c r="B91" s="248" t="s">
        <v>546</v>
      </c>
      <c r="C91" s="249">
        <v>21.7</v>
      </c>
      <c r="D91" s="250" t="s">
        <v>547</v>
      </c>
      <c r="E91" s="251">
        <f>SUM(C91:C94)</f>
        <v>198.9</v>
      </c>
      <c r="F91" s="252">
        <f t="shared" si="1"/>
        <v>0.011548074885404663</v>
      </c>
    </row>
    <row r="92" spans="1:6" ht="15" customHeight="1">
      <c r="A92" s="265" t="s">
        <v>548</v>
      </c>
      <c r="B92" s="266" t="s">
        <v>546</v>
      </c>
      <c r="C92" s="267">
        <v>46.2</v>
      </c>
      <c r="D92" s="268" t="s">
        <v>547</v>
      </c>
      <c r="E92" s="269"/>
      <c r="F92" s="270">
        <f t="shared" si="1"/>
        <v>0</v>
      </c>
    </row>
    <row r="93" spans="1:6" ht="15" customHeight="1">
      <c r="A93" s="265" t="s">
        <v>549</v>
      </c>
      <c r="B93" s="266" t="s">
        <v>546</v>
      </c>
      <c r="C93" s="267">
        <v>61.5</v>
      </c>
      <c r="D93" s="268" t="s">
        <v>550</v>
      </c>
      <c r="E93" s="269"/>
      <c r="F93" s="270">
        <f t="shared" si="1"/>
        <v>0</v>
      </c>
    </row>
    <row r="94" spans="1:6" ht="15" customHeight="1" thickBot="1">
      <c r="A94" s="271" t="s">
        <v>551</v>
      </c>
      <c r="B94" s="272" t="s">
        <v>546</v>
      </c>
      <c r="C94" s="273">
        <v>69.5</v>
      </c>
      <c r="D94" s="274" t="s">
        <v>550</v>
      </c>
      <c r="E94" s="275"/>
      <c r="F94" s="276">
        <f t="shared" si="1"/>
        <v>0</v>
      </c>
    </row>
    <row r="95" spans="1:6" ht="15" customHeight="1">
      <c r="A95" s="247" t="s">
        <v>552</v>
      </c>
      <c r="B95" s="248" t="s">
        <v>553</v>
      </c>
      <c r="C95" s="249">
        <v>12.3</v>
      </c>
      <c r="D95" s="250" t="s">
        <v>554</v>
      </c>
      <c r="E95" s="251">
        <f>SUM(C95:C110)</f>
        <v>1242.9999999999998</v>
      </c>
      <c r="F95" s="252">
        <f t="shared" si="1"/>
        <v>0.07216821057093008</v>
      </c>
    </row>
    <row r="96" spans="1:6" ht="15" customHeight="1">
      <c r="A96" s="265" t="s">
        <v>555</v>
      </c>
      <c r="B96" s="266" t="s">
        <v>553</v>
      </c>
      <c r="C96" s="267">
        <v>25.2</v>
      </c>
      <c r="D96" s="268" t="s">
        <v>554</v>
      </c>
      <c r="E96" s="269"/>
      <c r="F96" s="270">
        <f t="shared" si="1"/>
        <v>0</v>
      </c>
    </row>
    <row r="97" spans="1:6" ht="15" customHeight="1">
      <c r="A97" s="265" t="s">
        <v>556</v>
      </c>
      <c r="B97" s="266" t="s">
        <v>553</v>
      </c>
      <c r="C97" s="267">
        <v>16.5</v>
      </c>
      <c r="D97" s="268" t="s">
        <v>557</v>
      </c>
      <c r="E97" s="269"/>
      <c r="F97" s="270">
        <f t="shared" si="1"/>
        <v>0</v>
      </c>
    </row>
    <row r="98" spans="1:6" ht="15" customHeight="1">
      <c r="A98" s="265" t="s">
        <v>558</v>
      </c>
      <c r="B98" s="266" t="s">
        <v>553</v>
      </c>
      <c r="C98" s="267">
        <v>54.5</v>
      </c>
      <c r="D98" s="268" t="s">
        <v>557</v>
      </c>
      <c r="E98" s="269"/>
      <c r="F98" s="270">
        <f t="shared" si="1"/>
        <v>0</v>
      </c>
    </row>
    <row r="99" spans="1:6" ht="15" customHeight="1">
      <c r="A99" s="265" t="s">
        <v>559</v>
      </c>
      <c r="B99" s="266" t="s">
        <v>553</v>
      </c>
      <c r="C99" s="267">
        <v>58.3</v>
      </c>
      <c r="D99" s="268" t="s">
        <v>557</v>
      </c>
      <c r="E99" s="269"/>
      <c r="F99" s="270">
        <f t="shared" si="1"/>
        <v>0</v>
      </c>
    </row>
    <row r="100" spans="1:6" ht="15" customHeight="1">
      <c r="A100" s="265" t="s">
        <v>560</v>
      </c>
      <c r="B100" s="266" t="s">
        <v>553</v>
      </c>
      <c r="C100" s="267">
        <v>68.2</v>
      </c>
      <c r="D100" s="268" t="s">
        <v>557</v>
      </c>
      <c r="E100" s="269"/>
      <c r="F100" s="270">
        <f t="shared" si="1"/>
        <v>0</v>
      </c>
    </row>
    <row r="101" spans="1:6" ht="15" customHeight="1">
      <c r="A101" s="265" t="s">
        <v>561</v>
      </c>
      <c r="B101" s="266" t="s">
        <v>553</v>
      </c>
      <c r="C101" s="267">
        <v>100.8</v>
      </c>
      <c r="D101" s="268" t="s">
        <v>557</v>
      </c>
      <c r="E101" s="269"/>
      <c r="F101" s="270">
        <f t="shared" si="1"/>
        <v>0</v>
      </c>
    </row>
    <row r="102" spans="1:6" ht="15" customHeight="1">
      <c r="A102" s="265" t="s">
        <v>562</v>
      </c>
      <c r="B102" s="266" t="s">
        <v>553</v>
      </c>
      <c r="C102" s="267">
        <v>100.8</v>
      </c>
      <c r="D102" s="268" t="s">
        <v>557</v>
      </c>
      <c r="E102" s="269"/>
      <c r="F102" s="270">
        <f t="shared" si="1"/>
        <v>0</v>
      </c>
    </row>
    <row r="103" spans="1:6" ht="15" customHeight="1">
      <c r="A103" s="265" t="s">
        <v>563</v>
      </c>
      <c r="B103" s="266" t="s">
        <v>553</v>
      </c>
      <c r="C103" s="267">
        <v>100.8</v>
      </c>
      <c r="D103" s="268" t="s">
        <v>557</v>
      </c>
      <c r="E103" s="269"/>
      <c r="F103" s="270">
        <f t="shared" si="1"/>
        <v>0</v>
      </c>
    </row>
    <row r="104" spans="1:6" ht="15" customHeight="1">
      <c r="A104" s="265" t="s">
        <v>564</v>
      </c>
      <c r="B104" s="266" t="s">
        <v>553</v>
      </c>
      <c r="C104" s="267">
        <v>100.8</v>
      </c>
      <c r="D104" s="268" t="s">
        <v>557</v>
      </c>
      <c r="E104" s="269"/>
      <c r="F104" s="270">
        <f t="shared" si="1"/>
        <v>0</v>
      </c>
    </row>
    <row r="105" spans="1:6" ht="15" customHeight="1">
      <c r="A105" s="265" t="s">
        <v>565</v>
      </c>
      <c r="B105" s="266" t="s">
        <v>553</v>
      </c>
      <c r="C105" s="267">
        <v>100.8</v>
      </c>
      <c r="D105" s="268" t="s">
        <v>557</v>
      </c>
      <c r="E105" s="269"/>
      <c r="F105" s="270">
        <f t="shared" si="1"/>
        <v>0</v>
      </c>
    </row>
    <row r="106" spans="1:6" ht="15" customHeight="1">
      <c r="A106" s="265" t="s">
        <v>566</v>
      </c>
      <c r="B106" s="266" t="s">
        <v>553</v>
      </c>
      <c r="C106" s="267">
        <v>100.8</v>
      </c>
      <c r="D106" s="268" t="s">
        <v>557</v>
      </c>
      <c r="E106" s="269"/>
      <c r="F106" s="270">
        <f t="shared" si="1"/>
        <v>0</v>
      </c>
    </row>
    <row r="107" spans="1:6" ht="15" customHeight="1">
      <c r="A107" s="265" t="s">
        <v>567</v>
      </c>
      <c r="B107" s="266" t="s">
        <v>553</v>
      </c>
      <c r="C107" s="267">
        <v>100.8</v>
      </c>
      <c r="D107" s="268" t="s">
        <v>557</v>
      </c>
      <c r="E107" s="269"/>
      <c r="F107" s="270">
        <f t="shared" si="1"/>
        <v>0</v>
      </c>
    </row>
    <row r="108" spans="1:6" ht="15" customHeight="1">
      <c r="A108" s="265" t="s">
        <v>568</v>
      </c>
      <c r="B108" s="266" t="s">
        <v>553</v>
      </c>
      <c r="C108" s="267">
        <v>100.8</v>
      </c>
      <c r="D108" s="268" t="s">
        <v>557</v>
      </c>
      <c r="E108" s="269"/>
      <c r="F108" s="270">
        <f t="shared" si="1"/>
        <v>0</v>
      </c>
    </row>
    <row r="109" spans="1:6" ht="15" customHeight="1">
      <c r="A109" s="265" t="s">
        <v>569</v>
      </c>
      <c r="B109" s="266" t="s">
        <v>553</v>
      </c>
      <c r="C109" s="267">
        <v>100.8</v>
      </c>
      <c r="D109" s="268" t="s">
        <v>557</v>
      </c>
      <c r="E109" s="269"/>
      <c r="F109" s="270">
        <f t="shared" si="1"/>
        <v>0</v>
      </c>
    </row>
    <row r="110" spans="1:6" ht="15" customHeight="1" thickBot="1">
      <c r="A110" s="271" t="s">
        <v>570</v>
      </c>
      <c r="B110" s="272" t="s">
        <v>553</v>
      </c>
      <c r="C110" s="273">
        <v>100.8</v>
      </c>
      <c r="D110" s="274" t="s">
        <v>557</v>
      </c>
      <c r="E110" s="275"/>
      <c r="F110" s="276">
        <f t="shared" si="1"/>
        <v>0</v>
      </c>
    </row>
    <row r="111" spans="1:6" ht="15" customHeight="1">
      <c r="A111" s="247" t="s">
        <v>571</v>
      </c>
      <c r="B111" s="248" t="s">
        <v>572</v>
      </c>
      <c r="C111" s="249">
        <v>51.5</v>
      </c>
      <c r="D111" s="250" t="s">
        <v>573</v>
      </c>
      <c r="E111" s="251">
        <f>SUM(C111:C114)</f>
        <v>200.2</v>
      </c>
      <c r="F111" s="252">
        <f t="shared" si="1"/>
        <v>0.011623552499034758</v>
      </c>
    </row>
    <row r="112" spans="1:6" ht="15" customHeight="1">
      <c r="A112" s="265" t="s">
        <v>574</v>
      </c>
      <c r="B112" s="266" t="s">
        <v>572</v>
      </c>
      <c r="C112" s="267">
        <v>59.9</v>
      </c>
      <c r="D112" s="268" t="s">
        <v>573</v>
      </c>
      <c r="E112" s="269"/>
      <c r="F112" s="270">
        <f t="shared" si="1"/>
        <v>0</v>
      </c>
    </row>
    <row r="113" spans="1:6" ht="15" customHeight="1">
      <c r="A113" s="265" t="s">
        <v>575</v>
      </c>
      <c r="B113" s="266" t="s">
        <v>572</v>
      </c>
      <c r="C113" s="267">
        <v>28.6</v>
      </c>
      <c r="D113" s="268" t="s">
        <v>576</v>
      </c>
      <c r="E113" s="269"/>
      <c r="F113" s="270">
        <f t="shared" si="1"/>
        <v>0</v>
      </c>
    </row>
    <row r="114" spans="1:6" ht="15" customHeight="1" thickBot="1">
      <c r="A114" s="271" t="s">
        <v>577</v>
      </c>
      <c r="B114" s="272" t="s">
        <v>572</v>
      </c>
      <c r="C114" s="273">
        <v>60.2</v>
      </c>
      <c r="D114" s="274" t="s">
        <v>576</v>
      </c>
      <c r="E114" s="275"/>
      <c r="F114" s="276">
        <f t="shared" si="1"/>
        <v>0</v>
      </c>
    </row>
    <row r="115" spans="1:6" ht="15" customHeight="1">
      <c r="A115" s="247" t="s">
        <v>578</v>
      </c>
      <c r="B115" s="248" t="s">
        <v>579</v>
      </c>
      <c r="C115" s="249">
        <v>15.8</v>
      </c>
      <c r="D115" s="250" t="s">
        <v>580</v>
      </c>
      <c r="E115" s="251">
        <f>SUM(C115:C121)</f>
        <v>115</v>
      </c>
      <c r="F115" s="252">
        <f t="shared" si="1"/>
        <v>0.006676865821123862</v>
      </c>
    </row>
    <row r="116" spans="1:6" ht="15" customHeight="1">
      <c r="A116" s="265" t="s">
        <v>581</v>
      </c>
      <c r="B116" s="266" t="s">
        <v>579</v>
      </c>
      <c r="C116" s="267">
        <v>38.3</v>
      </c>
      <c r="D116" s="268" t="s">
        <v>580</v>
      </c>
      <c r="E116" s="269"/>
      <c r="F116" s="270">
        <f t="shared" si="1"/>
        <v>0</v>
      </c>
    </row>
    <row r="117" spans="1:6" ht="15" customHeight="1">
      <c r="A117" s="265" t="s">
        <v>582</v>
      </c>
      <c r="B117" s="266" t="s">
        <v>579</v>
      </c>
      <c r="C117" s="267">
        <v>1.75</v>
      </c>
      <c r="D117" s="268" t="s">
        <v>583</v>
      </c>
      <c r="E117" s="269"/>
      <c r="F117" s="270">
        <f t="shared" si="1"/>
        <v>0</v>
      </c>
    </row>
    <row r="118" spans="1:6" ht="15" customHeight="1">
      <c r="A118" s="265" t="s">
        <v>584</v>
      </c>
      <c r="B118" s="266" t="s">
        <v>579</v>
      </c>
      <c r="C118" s="267">
        <v>1.75</v>
      </c>
      <c r="D118" s="268" t="s">
        <v>583</v>
      </c>
      <c r="E118" s="269"/>
      <c r="F118" s="270">
        <f t="shared" si="1"/>
        <v>0</v>
      </c>
    </row>
    <row r="119" spans="1:6" ht="15" customHeight="1">
      <c r="A119" s="265" t="s">
        <v>446</v>
      </c>
      <c r="B119" s="266" t="s">
        <v>579</v>
      </c>
      <c r="C119" s="267">
        <v>7</v>
      </c>
      <c r="D119" s="268" t="s">
        <v>585</v>
      </c>
      <c r="E119" s="269"/>
      <c r="F119" s="270">
        <f t="shared" si="1"/>
        <v>0</v>
      </c>
    </row>
    <row r="120" spans="1:6" ht="15" customHeight="1">
      <c r="A120" s="265" t="s">
        <v>586</v>
      </c>
      <c r="B120" s="266" t="s">
        <v>579</v>
      </c>
      <c r="C120" s="267">
        <v>14.7</v>
      </c>
      <c r="D120" s="268" t="s">
        <v>587</v>
      </c>
      <c r="E120" s="269"/>
      <c r="F120" s="270">
        <f t="shared" si="1"/>
        <v>0</v>
      </c>
    </row>
    <row r="121" spans="1:6" ht="15" customHeight="1" thickBot="1">
      <c r="A121" s="271" t="s">
        <v>558</v>
      </c>
      <c r="B121" s="272" t="s">
        <v>579</v>
      </c>
      <c r="C121" s="273">
        <v>35.7</v>
      </c>
      <c r="D121" s="274" t="s">
        <v>587</v>
      </c>
      <c r="E121" s="275"/>
      <c r="F121" s="276">
        <f t="shared" si="1"/>
        <v>0</v>
      </c>
    </row>
    <row r="122" spans="1:6" ht="15" customHeight="1">
      <c r="A122" s="247" t="s">
        <v>588</v>
      </c>
      <c r="B122" s="248" t="s">
        <v>589</v>
      </c>
      <c r="C122" s="249">
        <v>4.1</v>
      </c>
      <c r="D122" s="250" t="s">
        <v>590</v>
      </c>
      <c r="E122" s="251">
        <f>SUM(C122:C172)</f>
        <v>2703.5000000000005</v>
      </c>
      <c r="F122" s="252">
        <f t="shared" si="1"/>
        <v>0.15696440649920318</v>
      </c>
    </row>
    <row r="123" spans="1:6" ht="15" customHeight="1">
      <c r="A123" s="265" t="s">
        <v>591</v>
      </c>
      <c r="B123" s="266" t="s">
        <v>589</v>
      </c>
      <c r="C123" s="267">
        <v>47.4</v>
      </c>
      <c r="D123" s="268" t="s">
        <v>592</v>
      </c>
      <c r="E123" s="269"/>
      <c r="F123" s="270">
        <f t="shared" si="1"/>
        <v>0</v>
      </c>
    </row>
    <row r="124" spans="1:6" ht="15" customHeight="1">
      <c r="A124" s="265" t="s">
        <v>593</v>
      </c>
      <c r="B124" s="266" t="s">
        <v>589</v>
      </c>
      <c r="C124" s="267">
        <v>69.6</v>
      </c>
      <c r="D124" s="268" t="s">
        <v>594</v>
      </c>
      <c r="E124" s="269"/>
      <c r="F124" s="270">
        <f t="shared" si="1"/>
        <v>0</v>
      </c>
    </row>
    <row r="125" spans="1:6" ht="15" customHeight="1">
      <c r="A125" s="265" t="s">
        <v>595</v>
      </c>
      <c r="B125" s="266" t="s">
        <v>589</v>
      </c>
      <c r="C125" s="267">
        <v>12.25</v>
      </c>
      <c r="D125" s="268" t="s">
        <v>596</v>
      </c>
      <c r="E125" s="269"/>
      <c r="F125" s="270">
        <f t="shared" si="1"/>
        <v>0</v>
      </c>
    </row>
    <row r="126" spans="1:6" ht="15" customHeight="1">
      <c r="A126" s="265" t="s">
        <v>597</v>
      </c>
      <c r="B126" s="266" t="s">
        <v>589</v>
      </c>
      <c r="C126" s="267">
        <v>71.2</v>
      </c>
      <c r="D126" s="268" t="s">
        <v>596</v>
      </c>
      <c r="E126" s="269"/>
      <c r="F126" s="270">
        <f t="shared" si="1"/>
        <v>0</v>
      </c>
    </row>
    <row r="127" spans="1:6" ht="15" customHeight="1">
      <c r="A127" s="265" t="s">
        <v>598</v>
      </c>
      <c r="B127" s="266" t="s">
        <v>589</v>
      </c>
      <c r="C127" s="267">
        <v>84</v>
      </c>
      <c r="D127" s="268" t="s">
        <v>596</v>
      </c>
      <c r="E127" s="269"/>
      <c r="F127" s="270">
        <f t="shared" si="1"/>
        <v>0</v>
      </c>
    </row>
    <row r="128" spans="1:6" ht="15" customHeight="1">
      <c r="A128" s="265" t="s">
        <v>599</v>
      </c>
      <c r="B128" s="266" t="s">
        <v>589</v>
      </c>
      <c r="C128" s="267">
        <v>84</v>
      </c>
      <c r="D128" s="268" t="s">
        <v>596</v>
      </c>
      <c r="E128" s="269"/>
      <c r="F128" s="270">
        <f t="shared" si="1"/>
        <v>0</v>
      </c>
    </row>
    <row r="129" spans="1:6" ht="15" customHeight="1">
      <c r="A129" s="265" t="s">
        <v>600</v>
      </c>
      <c r="B129" s="266" t="s">
        <v>589</v>
      </c>
      <c r="C129" s="267">
        <v>84</v>
      </c>
      <c r="D129" s="268" t="s">
        <v>596</v>
      </c>
      <c r="E129" s="269"/>
      <c r="F129" s="270">
        <f t="shared" si="1"/>
        <v>0</v>
      </c>
    </row>
    <row r="130" spans="1:6" ht="15" customHeight="1">
      <c r="A130" s="265" t="s">
        <v>601</v>
      </c>
      <c r="B130" s="266" t="s">
        <v>589</v>
      </c>
      <c r="C130" s="267">
        <v>84</v>
      </c>
      <c r="D130" s="268" t="s">
        <v>596</v>
      </c>
      <c r="E130" s="269"/>
      <c r="F130" s="270">
        <f t="shared" si="1"/>
        <v>0</v>
      </c>
    </row>
    <row r="131" spans="1:6" ht="15" customHeight="1">
      <c r="A131" s="265" t="s">
        <v>540</v>
      </c>
      <c r="B131" s="266" t="s">
        <v>589</v>
      </c>
      <c r="C131" s="267">
        <v>50.4</v>
      </c>
      <c r="D131" s="268" t="s">
        <v>602</v>
      </c>
      <c r="E131" s="269"/>
      <c r="F131" s="270">
        <f t="shared" si="1"/>
        <v>0</v>
      </c>
    </row>
    <row r="132" spans="1:6" ht="15" customHeight="1">
      <c r="A132" s="265" t="s">
        <v>603</v>
      </c>
      <c r="B132" s="266" t="s">
        <v>589</v>
      </c>
      <c r="C132" s="267">
        <v>16.5</v>
      </c>
      <c r="D132" s="268" t="s">
        <v>604</v>
      </c>
      <c r="E132" s="269"/>
      <c r="F132" s="270">
        <f t="shared" si="1"/>
        <v>0</v>
      </c>
    </row>
    <row r="133" spans="1:6" ht="15" customHeight="1">
      <c r="A133" s="265" t="s">
        <v>605</v>
      </c>
      <c r="B133" s="266" t="s">
        <v>589</v>
      </c>
      <c r="C133" s="267">
        <v>10</v>
      </c>
      <c r="D133" s="268" t="s">
        <v>606</v>
      </c>
      <c r="E133" s="269"/>
      <c r="F133" s="270">
        <f aca="true" t="shared" si="2" ref="F133:F196">E133/$E$2</f>
        <v>0</v>
      </c>
    </row>
    <row r="134" spans="1:6" ht="15" customHeight="1">
      <c r="A134" s="265" t="s">
        <v>607</v>
      </c>
      <c r="B134" s="266" t="s">
        <v>589</v>
      </c>
      <c r="C134" s="267">
        <v>40.2</v>
      </c>
      <c r="D134" s="268" t="s">
        <v>608</v>
      </c>
      <c r="E134" s="269"/>
      <c r="F134" s="270">
        <f t="shared" si="2"/>
        <v>0</v>
      </c>
    </row>
    <row r="135" spans="1:6" ht="15" customHeight="1">
      <c r="A135" s="265" t="s">
        <v>609</v>
      </c>
      <c r="B135" s="266" t="s">
        <v>589</v>
      </c>
      <c r="C135" s="267">
        <v>99.4</v>
      </c>
      <c r="D135" s="268" t="s">
        <v>608</v>
      </c>
      <c r="E135" s="269"/>
      <c r="F135" s="270">
        <f t="shared" si="2"/>
        <v>0</v>
      </c>
    </row>
    <row r="136" spans="1:6" ht="15" customHeight="1">
      <c r="A136" s="265" t="s">
        <v>610</v>
      </c>
      <c r="B136" s="266" t="s">
        <v>589</v>
      </c>
      <c r="C136" s="267">
        <v>103.2</v>
      </c>
      <c r="D136" s="268" t="s">
        <v>608</v>
      </c>
      <c r="E136" s="269"/>
      <c r="F136" s="270">
        <f t="shared" si="2"/>
        <v>0</v>
      </c>
    </row>
    <row r="137" spans="1:6" ht="15" customHeight="1">
      <c r="A137" s="265" t="s">
        <v>611</v>
      </c>
      <c r="B137" s="266" t="s">
        <v>589</v>
      </c>
      <c r="C137" s="267">
        <v>103.2</v>
      </c>
      <c r="D137" s="268" t="s">
        <v>608</v>
      </c>
      <c r="E137" s="269"/>
      <c r="F137" s="270">
        <f t="shared" si="2"/>
        <v>0</v>
      </c>
    </row>
    <row r="138" spans="1:6" ht="15" customHeight="1">
      <c r="A138" s="265" t="s">
        <v>612</v>
      </c>
      <c r="B138" s="266" t="s">
        <v>589</v>
      </c>
      <c r="C138" s="267">
        <v>100.8</v>
      </c>
      <c r="D138" s="268" t="s">
        <v>613</v>
      </c>
      <c r="E138" s="269"/>
      <c r="F138" s="270">
        <f t="shared" si="2"/>
        <v>0</v>
      </c>
    </row>
    <row r="139" spans="1:6" ht="15" customHeight="1">
      <c r="A139" s="265" t="s">
        <v>614</v>
      </c>
      <c r="B139" s="266" t="s">
        <v>589</v>
      </c>
      <c r="C139" s="267">
        <v>100.8</v>
      </c>
      <c r="D139" s="268" t="s">
        <v>613</v>
      </c>
      <c r="E139" s="269"/>
      <c r="F139" s="270">
        <f t="shared" si="2"/>
        <v>0</v>
      </c>
    </row>
    <row r="140" spans="1:6" ht="15" customHeight="1">
      <c r="A140" s="265" t="s">
        <v>615</v>
      </c>
      <c r="B140" s="266" t="s">
        <v>589</v>
      </c>
      <c r="C140" s="267">
        <v>11.55</v>
      </c>
      <c r="D140" s="268" t="s">
        <v>616</v>
      </c>
      <c r="E140" s="269"/>
      <c r="F140" s="270">
        <f t="shared" si="2"/>
        <v>0</v>
      </c>
    </row>
    <row r="141" spans="1:6" ht="15" customHeight="1">
      <c r="A141" s="265" t="s">
        <v>617</v>
      </c>
      <c r="B141" s="266" t="s">
        <v>589</v>
      </c>
      <c r="C141" s="267">
        <v>13.3</v>
      </c>
      <c r="D141" s="268" t="s">
        <v>616</v>
      </c>
      <c r="E141" s="269"/>
      <c r="F141" s="270">
        <f t="shared" si="2"/>
        <v>0</v>
      </c>
    </row>
    <row r="142" spans="1:6" ht="15" customHeight="1">
      <c r="A142" s="265" t="s">
        <v>618</v>
      </c>
      <c r="B142" s="266" t="s">
        <v>589</v>
      </c>
      <c r="C142" s="267">
        <v>100.8</v>
      </c>
      <c r="D142" s="268" t="s">
        <v>619</v>
      </c>
      <c r="E142" s="269"/>
      <c r="F142" s="270">
        <f t="shared" si="2"/>
        <v>0</v>
      </c>
    </row>
    <row r="143" spans="1:6" ht="15" customHeight="1">
      <c r="A143" s="265" t="s">
        <v>620</v>
      </c>
      <c r="B143" s="266" t="s">
        <v>589</v>
      </c>
      <c r="C143" s="267">
        <v>100.8</v>
      </c>
      <c r="D143" s="268" t="s">
        <v>619</v>
      </c>
      <c r="E143" s="269"/>
      <c r="F143" s="270">
        <f t="shared" si="2"/>
        <v>0</v>
      </c>
    </row>
    <row r="144" spans="1:6" ht="15" customHeight="1">
      <c r="A144" s="265" t="s">
        <v>621</v>
      </c>
      <c r="B144" s="266" t="s">
        <v>589</v>
      </c>
      <c r="C144" s="267">
        <v>100.8</v>
      </c>
      <c r="D144" s="268" t="s">
        <v>619</v>
      </c>
      <c r="E144" s="269"/>
      <c r="F144" s="270">
        <f t="shared" si="2"/>
        <v>0</v>
      </c>
    </row>
    <row r="145" spans="1:6" ht="15" customHeight="1">
      <c r="A145" s="265" t="s">
        <v>622</v>
      </c>
      <c r="B145" s="266" t="s">
        <v>589</v>
      </c>
      <c r="C145" s="267">
        <v>100.8</v>
      </c>
      <c r="D145" s="268" t="s">
        <v>619</v>
      </c>
      <c r="E145" s="269"/>
      <c r="F145" s="270">
        <f t="shared" si="2"/>
        <v>0</v>
      </c>
    </row>
    <row r="146" spans="1:6" ht="15" customHeight="1">
      <c r="A146" s="265" t="s">
        <v>623</v>
      </c>
      <c r="B146" s="266" t="s">
        <v>589</v>
      </c>
      <c r="C146" s="267">
        <v>100.8</v>
      </c>
      <c r="D146" s="268" t="s">
        <v>619</v>
      </c>
      <c r="E146" s="269"/>
      <c r="F146" s="270">
        <f t="shared" si="2"/>
        <v>0</v>
      </c>
    </row>
    <row r="147" spans="1:6" ht="15" customHeight="1">
      <c r="A147" s="265" t="s">
        <v>624</v>
      </c>
      <c r="B147" s="266" t="s">
        <v>589</v>
      </c>
      <c r="C147" s="267">
        <v>100.8</v>
      </c>
      <c r="D147" s="268" t="s">
        <v>619</v>
      </c>
      <c r="E147" s="269"/>
      <c r="F147" s="270">
        <f t="shared" si="2"/>
        <v>0</v>
      </c>
    </row>
    <row r="148" spans="1:6" ht="15" customHeight="1">
      <c r="A148" s="265" t="s">
        <v>625</v>
      </c>
      <c r="B148" s="266" t="s">
        <v>589</v>
      </c>
      <c r="C148" s="267">
        <v>100.8</v>
      </c>
      <c r="D148" s="268" t="s">
        <v>619</v>
      </c>
      <c r="E148" s="269"/>
      <c r="F148" s="270">
        <f t="shared" si="2"/>
        <v>0</v>
      </c>
    </row>
    <row r="149" spans="1:6" ht="15" customHeight="1">
      <c r="A149" s="265" t="s">
        <v>626</v>
      </c>
      <c r="B149" s="266" t="s">
        <v>589</v>
      </c>
      <c r="C149" s="267">
        <v>100.8</v>
      </c>
      <c r="D149" s="268" t="s">
        <v>619</v>
      </c>
      <c r="E149" s="269"/>
      <c r="F149" s="270">
        <f t="shared" si="2"/>
        <v>0</v>
      </c>
    </row>
    <row r="150" spans="1:6" ht="15" customHeight="1">
      <c r="A150" s="265" t="s">
        <v>627</v>
      </c>
      <c r="B150" s="266" t="s">
        <v>589</v>
      </c>
      <c r="C150" s="267">
        <v>95.8</v>
      </c>
      <c r="D150" s="268" t="s">
        <v>628</v>
      </c>
      <c r="E150" s="269"/>
      <c r="F150" s="270">
        <f t="shared" si="2"/>
        <v>0</v>
      </c>
    </row>
    <row r="151" spans="1:6" ht="15" customHeight="1">
      <c r="A151" s="265" t="s">
        <v>629</v>
      </c>
      <c r="B151" s="266" t="s">
        <v>589</v>
      </c>
      <c r="C151" s="267">
        <v>72.7</v>
      </c>
      <c r="D151" s="268" t="s">
        <v>630</v>
      </c>
      <c r="E151" s="269"/>
      <c r="F151" s="270">
        <f t="shared" si="2"/>
        <v>0</v>
      </c>
    </row>
    <row r="152" spans="1:6" ht="15" customHeight="1">
      <c r="A152" s="265" t="s">
        <v>631</v>
      </c>
      <c r="B152" s="266" t="s">
        <v>589</v>
      </c>
      <c r="C152" s="267">
        <v>59.9</v>
      </c>
      <c r="D152" s="268" t="s">
        <v>632</v>
      </c>
      <c r="E152" s="269"/>
      <c r="F152" s="270">
        <f t="shared" si="2"/>
        <v>0</v>
      </c>
    </row>
    <row r="153" spans="1:6" ht="15" customHeight="1">
      <c r="A153" s="265" t="s">
        <v>615</v>
      </c>
      <c r="B153" s="266" t="s">
        <v>589</v>
      </c>
      <c r="C153" s="267">
        <v>64.05</v>
      </c>
      <c r="D153" s="268" t="s">
        <v>633</v>
      </c>
      <c r="E153" s="269"/>
      <c r="F153" s="270">
        <f t="shared" si="2"/>
        <v>0</v>
      </c>
    </row>
    <row r="154" spans="1:6" ht="15" customHeight="1">
      <c r="A154" s="265" t="s">
        <v>634</v>
      </c>
      <c r="B154" s="266" t="s">
        <v>589</v>
      </c>
      <c r="C154" s="267">
        <v>5.3</v>
      </c>
      <c r="D154" s="268" t="s">
        <v>635</v>
      </c>
      <c r="E154" s="269"/>
      <c r="F154" s="270">
        <f t="shared" si="2"/>
        <v>0</v>
      </c>
    </row>
    <row r="155" spans="1:6" ht="15" customHeight="1">
      <c r="A155" s="265" t="s">
        <v>636</v>
      </c>
      <c r="B155" s="266" t="s">
        <v>589</v>
      </c>
      <c r="C155" s="267">
        <v>7.3</v>
      </c>
      <c r="D155" s="268" t="s">
        <v>635</v>
      </c>
      <c r="E155" s="269"/>
      <c r="F155" s="270">
        <f t="shared" si="2"/>
        <v>0</v>
      </c>
    </row>
    <row r="156" spans="1:6" ht="15" customHeight="1">
      <c r="A156" s="265" t="s">
        <v>637</v>
      </c>
      <c r="B156" s="266" t="s">
        <v>589</v>
      </c>
      <c r="C156" s="267">
        <v>7.4</v>
      </c>
      <c r="D156" s="268" t="s">
        <v>635</v>
      </c>
      <c r="E156" s="269"/>
      <c r="F156" s="270">
        <f t="shared" si="2"/>
        <v>0</v>
      </c>
    </row>
    <row r="157" spans="1:6" ht="15" customHeight="1">
      <c r="A157" s="265" t="s">
        <v>638</v>
      </c>
      <c r="B157" s="266" t="s">
        <v>589</v>
      </c>
      <c r="C157" s="267">
        <v>7.4</v>
      </c>
      <c r="D157" s="268" t="s">
        <v>635</v>
      </c>
      <c r="E157" s="269"/>
      <c r="F157" s="270">
        <f t="shared" si="2"/>
        <v>0</v>
      </c>
    </row>
    <row r="158" spans="1:6" ht="15" customHeight="1">
      <c r="A158" s="265" t="s">
        <v>639</v>
      </c>
      <c r="B158" s="266" t="s">
        <v>589</v>
      </c>
      <c r="C158" s="267">
        <v>7.4</v>
      </c>
      <c r="D158" s="268" t="s">
        <v>635</v>
      </c>
      <c r="E158" s="269"/>
      <c r="F158" s="270">
        <f t="shared" si="2"/>
        <v>0</v>
      </c>
    </row>
    <row r="159" spans="1:6" ht="15" customHeight="1">
      <c r="A159" s="265" t="s">
        <v>640</v>
      </c>
      <c r="B159" s="266" t="s">
        <v>589</v>
      </c>
      <c r="C159" s="267">
        <v>7.5</v>
      </c>
      <c r="D159" s="268" t="s">
        <v>635</v>
      </c>
      <c r="E159" s="269"/>
      <c r="F159" s="270">
        <f t="shared" si="2"/>
        <v>0</v>
      </c>
    </row>
    <row r="160" spans="1:6" ht="15" customHeight="1">
      <c r="A160" s="265" t="s">
        <v>641</v>
      </c>
      <c r="B160" s="266" t="s">
        <v>589</v>
      </c>
      <c r="C160" s="267">
        <v>7.8</v>
      </c>
      <c r="D160" s="268" t="s">
        <v>635</v>
      </c>
      <c r="E160" s="269"/>
      <c r="F160" s="270">
        <f t="shared" si="2"/>
        <v>0</v>
      </c>
    </row>
    <row r="161" spans="1:6" ht="15" customHeight="1">
      <c r="A161" s="265" t="s">
        <v>642</v>
      </c>
      <c r="B161" s="266" t="s">
        <v>589</v>
      </c>
      <c r="C161" s="267">
        <v>10.7</v>
      </c>
      <c r="D161" s="268" t="s">
        <v>635</v>
      </c>
      <c r="E161" s="269"/>
      <c r="F161" s="270">
        <f t="shared" si="2"/>
        <v>0</v>
      </c>
    </row>
    <row r="162" spans="1:6" ht="15" customHeight="1">
      <c r="A162" s="265" t="s">
        <v>643</v>
      </c>
      <c r="B162" s="266" t="s">
        <v>589</v>
      </c>
      <c r="C162" s="267">
        <v>12.4</v>
      </c>
      <c r="D162" s="268" t="s">
        <v>635</v>
      </c>
      <c r="E162" s="269"/>
      <c r="F162" s="270">
        <f t="shared" si="2"/>
        <v>0</v>
      </c>
    </row>
    <row r="163" spans="1:6" ht="15" customHeight="1">
      <c r="A163" s="265" t="s">
        <v>644</v>
      </c>
      <c r="B163" s="266" t="s">
        <v>589</v>
      </c>
      <c r="C163" s="267">
        <v>14.4</v>
      </c>
      <c r="D163" s="268" t="s">
        <v>635</v>
      </c>
      <c r="E163" s="269"/>
      <c r="F163" s="270">
        <f t="shared" si="2"/>
        <v>0</v>
      </c>
    </row>
    <row r="164" spans="1:6" ht="15" customHeight="1">
      <c r="A164" s="265" t="s">
        <v>645</v>
      </c>
      <c r="B164" s="266" t="s">
        <v>589</v>
      </c>
      <c r="C164" s="267">
        <v>5.4</v>
      </c>
      <c r="D164" s="268" t="s">
        <v>646</v>
      </c>
      <c r="E164" s="269"/>
      <c r="F164" s="270">
        <f t="shared" si="2"/>
        <v>0</v>
      </c>
    </row>
    <row r="165" spans="1:6" ht="15" customHeight="1">
      <c r="A165" s="265" t="s">
        <v>582</v>
      </c>
      <c r="B165" s="266" t="s">
        <v>589</v>
      </c>
      <c r="C165" s="267">
        <v>27.95</v>
      </c>
      <c r="D165" s="268" t="s">
        <v>647</v>
      </c>
      <c r="E165" s="269"/>
      <c r="F165" s="270">
        <f t="shared" si="2"/>
        <v>0</v>
      </c>
    </row>
    <row r="166" spans="1:6" ht="15" customHeight="1">
      <c r="A166" s="265" t="s">
        <v>595</v>
      </c>
      <c r="B166" s="266" t="s">
        <v>589</v>
      </c>
      <c r="C166" s="267">
        <v>33.25</v>
      </c>
      <c r="D166" s="268" t="s">
        <v>647</v>
      </c>
      <c r="E166" s="269"/>
      <c r="F166" s="270">
        <f t="shared" si="2"/>
        <v>0</v>
      </c>
    </row>
    <row r="167" spans="1:6" ht="15" customHeight="1">
      <c r="A167" s="265" t="s">
        <v>584</v>
      </c>
      <c r="B167" s="266" t="s">
        <v>589</v>
      </c>
      <c r="C167" s="267">
        <v>35.05</v>
      </c>
      <c r="D167" s="268" t="s">
        <v>647</v>
      </c>
      <c r="E167" s="269"/>
      <c r="F167" s="270">
        <f t="shared" si="2"/>
        <v>0</v>
      </c>
    </row>
    <row r="168" spans="1:6" ht="15" customHeight="1">
      <c r="A168" s="265" t="s">
        <v>648</v>
      </c>
      <c r="B168" s="266" t="s">
        <v>589</v>
      </c>
      <c r="C168" s="267">
        <v>16.8</v>
      </c>
      <c r="D168" s="268" t="s">
        <v>649</v>
      </c>
      <c r="E168" s="269"/>
      <c r="F168" s="270">
        <f t="shared" si="2"/>
        <v>0</v>
      </c>
    </row>
    <row r="169" spans="1:6" ht="15" customHeight="1">
      <c r="A169" s="265" t="s">
        <v>650</v>
      </c>
      <c r="B169" s="266" t="s">
        <v>589</v>
      </c>
      <c r="C169" s="267">
        <v>24.1</v>
      </c>
      <c r="D169" s="268" t="s">
        <v>651</v>
      </c>
      <c r="E169" s="269"/>
      <c r="F169" s="270">
        <f t="shared" si="2"/>
        <v>0</v>
      </c>
    </row>
    <row r="170" spans="1:6" ht="15" customHeight="1">
      <c r="A170" s="265" t="s">
        <v>533</v>
      </c>
      <c r="B170" s="266" t="s">
        <v>589</v>
      </c>
      <c r="C170" s="267">
        <v>31.9</v>
      </c>
      <c r="D170" s="268" t="s">
        <v>649</v>
      </c>
      <c r="E170" s="269"/>
      <c r="F170" s="270">
        <f t="shared" si="2"/>
        <v>0</v>
      </c>
    </row>
    <row r="171" spans="1:6" ht="15" customHeight="1">
      <c r="A171" s="265" t="s">
        <v>652</v>
      </c>
      <c r="B171" s="266" t="s">
        <v>589</v>
      </c>
      <c r="C171" s="267">
        <v>67.2</v>
      </c>
      <c r="D171" s="268" t="s">
        <v>651</v>
      </c>
      <c r="E171" s="269"/>
      <c r="F171" s="270">
        <f t="shared" si="2"/>
        <v>0</v>
      </c>
    </row>
    <row r="172" spans="1:6" ht="15" customHeight="1" thickBot="1">
      <c r="A172" s="271" t="s">
        <v>653</v>
      </c>
      <c r="B172" s="272" t="s">
        <v>589</v>
      </c>
      <c r="C172" s="273">
        <v>85.5</v>
      </c>
      <c r="D172" s="274" t="s">
        <v>654</v>
      </c>
      <c r="E172" s="275"/>
      <c r="F172" s="276">
        <f t="shared" si="2"/>
        <v>0</v>
      </c>
    </row>
    <row r="173" spans="1:6" ht="15" customHeight="1">
      <c r="A173" s="247" t="s">
        <v>655</v>
      </c>
      <c r="B173" s="248" t="s">
        <v>656</v>
      </c>
      <c r="C173" s="249">
        <v>33.6</v>
      </c>
      <c r="D173" s="250" t="s">
        <v>657</v>
      </c>
      <c r="E173" s="251">
        <f>SUM(C173:C179)</f>
        <v>133.2</v>
      </c>
      <c r="F173" s="252">
        <f t="shared" si="2"/>
        <v>0.007733552411945204</v>
      </c>
    </row>
    <row r="174" spans="1:6" ht="15" customHeight="1">
      <c r="A174" s="265" t="s">
        <v>548</v>
      </c>
      <c r="B174" s="266" t="s">
        <v>656</v>
      </c>
      <c r="C174" s="267">
        <v>50.4</v>
      </c>
      <c r="D174" s="268" t="s">
        <v>657</v>
      </c>
      <c r="E174" s="269"/>
      <c r="F174" s="270">
        <f t="shared" si="2"/>
        <v>0</v>
      </c>
    </row>
    <row r="175" spans="1:6" ht="15" customHeight="1">
      <c r="A175" s="265" t="s">
        <v>658</v>
      </c>
      <c r="B175" s="266" t="s">
        <v>656</v>
      </c>
      <c r="C175" s="267">
        <v>4.9</v>
      </c>
      <c r="D175" s="268" t="s">
        <v>659</v>
      </c>
      <c r="E175" s="269"/>
      <c r="F175" s="270">
        <f t="shared" si="2"/>
        <v>0</v>
      </c>
    </row>
    <row r="176" spans="1:6" ht="15" customHeight="1">
      <c r="A176" s="265" t="s">
        <v>660</v>
      </c>
      <c r="B176" s="266" t="s">
        <v>656</v>
      </c>
      <c r="C176" s="267">
        <v>5.3</v>
      </c>
      <c r="D176" s="268" t="s">
        <v>659</v>
      </c>
      <c r="E176" s="269"/>
      <c r="F176" s="270">
        <f t="shared" si="2"/>
        <v>0</v>
      </c>
    </row>
    <row r="177" spans="1:6" ht="15" customHeight="1">
      <c r="A177" s="265" t="s">
        <v>661</v>
      </c>
      <c r="B177" s="266" t="s">
        <v>656</v>
      </c>
      <c r="C177" s="267">
        <v>7.2</v>
      </c>
      <c r="D177" s="268" t="s">
        <v>659</v>
      </c>
      <c r="E177" s="269"/>
      <c r="F177" s="270">
        <f t="shared" si="2"/>
        <v>0</v>
      </c>
    </row>
    <row r="178" spans="1:6" ht="15" customHeight="1">
      <c r="A178" s="265" t="s">
        <v>662</v>
      </c>
      <c r="B178" s="266" t="s">
        <v>656</v>
      </c>
      <c r="C178" s="267">
        <v>16.8</v>
      </c>
      <c r="D178" s="268" t="s">
        <v>659</v>
      </c>
      <c r="E178" s="269"/>
      <c r="F178" s="270">
        <f t="shared" si="2"/>
        <v>0</v>
      </c>
    </row>
    <row r="179" spans="1:6" ht="15" customHeight="1" thickBot="1">
      <c r="A179" s="271" t="s">
        <v>571</v>
      </c>
      <c r="B179" s="272" t="s">
        <v>656</v>
      </c>
      <c r="C179" s="273">
        <v>15</v>
      </c>
      <c r="D179" s="274" t="s">
        <v>663</v>
      </c>
      <c r="E179" s="275"/>
      <c r="F179" s="276">
        <f t="shared" si="2"/>
        <v>0</v>
      </c>
    </row>
    <row r="180" spans="1:6" ht="15" customHeight="1">
      <c r="A180" s="247" t="s">
        <v>552</v>
      </c>
      <c r="B180" s="248" t="s">
        <v>664</v>
      </c>
      <c r="C180" s="249">
        <v>43.9</v>
      </c>
      <c r="D180" s="250" t="s">
        <v>665</v>
      </c>
      <c r="E180" s="251">
        <f>SUM(C180:C197)</f>
        <v>1076.7250000000001</v>
      </c>
      <c r="F180" s="252">
        <f t="shared" si="2"/>
        <v>0.06251433348912688</v>
      </c>
    </row>
    <row r="181" spans="1:6" ht="15" customHeight="1">
      <c r="A181" s="265" t="s">
        <v>666</v>
      </c>
      <c r="B181" s="266" t="s">
        <v>664</v>
      </c>
      <c r="C181" s="267">
        <v>93.45</v>
      </c>
      <c r="D181" s="268" t="s">
        <v>667</v>
      </c>
      <c r="E181" s="269"/>
      <c r="F181" s="270">
        <f t="shared" si="2"/>
        <v>0</v>
      </c>
    </row>
    <row r="182" spans="1:6" ht="15" customHeight="1">
      <c r="A182" s="265" t="s">
        <v>555</v>
      </c>
      <c r="B182" s="266" t="s">
        <v>664</v>
      </c>
      <c r="C182" s="267">
        <v>75.6</v>
      </c>
      <c r="D182" s="268" t="s">
        <v>668</v>
      </c>
      <c r="E182" s="269"/>
      <c r="F182" s="270">
        <f t="shared" si="2"/>
        <v>0</v>
      </c>
    </row>
    <row r="183" spans="1:6" ht="15" customHeight="1">
      <c r="A183" s="265" t="s">
        <v>586</v>
      </c>
      <c r="B183" s="266" t="s">
        <v>664</v>
      </c>
      <c r="C183" s="267">
        <v>82.3</v>
      </c>
      <c r="D183" s="268" t="s">
        <v>668</v>
      </c>
      <c r="E183" s="269"/>
      <c r="F183" s="270">
        <f t="shared" si="2"/>
        <v>0</v>
      </c>
    </row>
    <row r="184" spans="1:6" ht="15" customHeight="1">
      <c r="A184" s="265" t="s">
        <v>669</v>
      </c>
      <c r="B184" s="266" t="s">
        <v>664</v>
      </c>
      <c r="C184" s="267">
        <v>100.8</v>
      </c>
      <c r="D184" s="268" t="s">
        <v>668</v>
      </c>
      <c r="E184" s="269"/>
      <c r="F184" s="270">
        <f t="shared" si="2"/>
        <v>0</v>
      </c>
    </row>
    <row r="185" spans="1:6" ht="15" customHeight="1">
      <c r="A185" s="265" t="s">
        <v>652</v>
      </c>
      <c r="B185" s="266" t="s">
        <v>664</v>
      </c>
      <c r="C185" s="267">
        <v>33.6</v>
      </c>
      <c r="D185" s="268" t="s">
        <v>670</v>
      </c>
      <c r="E185" s="269"/>
      <c r="F185" s="270">
        <f t="shared" si="2"/>
        <v>0</v>
      </c>
    </row>
    <row r="186" spans="1:6" ht="15" customHeight="1">
      <c r="A186" s="265" t="s">
        <v>575</v>
      </c>
      <c r="B186" s="266" t="s">
        <v>664</v>
      </c>
      <c r="C186" s="267">
        <v>50.1</v>
      </c>
      <c r="D186" s="268" t="s">
        <v>670</v>
      </c>
      <c r="E186" s="269"/>
      <c r="F186" s="270">
        <f t="shared" si="2"/>
        <v>0</v>
      </c>
    </row>
    <row r="187" spans="1:6" ht="15" customHeight="1">
      <c r="A187" s="265" t="s">
        <v>671</v>
      </c>
      <c r="B187" s="266" t="s">
        <v>664</v>
      </c>
      <c r="C187" s="267">
        <v>100.8</v>
      </c>
      <c r="D187" s="268" t="s">
        <v>670</v>
      </c>
      <c r="E187" s="269"/>
      <c r="F187" s="270">
        <f t="shared" si="2"/>
        <v>0</v>
      </c>
    </row>
    <row r="188" spans="1:6" ht="15" customHeight="1">
      <c r="A188" s="265" t="s">
        <v>672</v>
      </c>
      <c r="B188" s="266" t="s">
        <v>664</v>
      </c>
      <c r="C188" s="267">
        <v>1.075</v>
      </c>
      <c r="D188" s="268" t="s">
        <v>673</v>
      </c>
      <c r="E188" s="269"/>
      <c r="F188" s="270">
        <f t="shared" si="2"/>
        <v>0</v>
      </c>
    </row>
    <row r="189" spans="1:6" ht="15" customHeight="1">
      <c r="A189" s="265" t="s">
        <v>648</v>
      </c>
      <c r="B189" s="266" t="s">
        <v>664</v>
      </c>
      <c r="C189" s="267">
        <v>44.8</v>
      </c>
      <c r="D189" s="268" t="s">
        <v>674</v>
      </c>
      <c r="E189" s="269"/>
      <c r="F189" s="270">
        <f t="shared" si="2"/>
        <v>0</v>
      </c>
    </row>
    <row r="190" spans="1:6" ht="15" customHeight="1">
      <c r="A190" s="265" t="s">
        <v>675</v>
      </c>
      <c r="B190" s="266" t="s">
        <v>664</v>
      </c>
      <c r="C190" s="267">
        <v>44.1</v>
      </c>
      <c r="D190" s="268" t="s">
        <v>676</v>
      </c>
      <c r="E190" s="269"/>
      <c r="F190" s="270">
        <f t="shared" si="2"/>
        <v>0</v>
      </c>
    </row>
    <row r="191" spans="1:6" ht="15" customHeight="1">
      <c r="A191" s="265" t="s">
        <v>677</v>
      </c>
      <c r="B191" s="266" t="s">
        <v>664</v>
      </c>
      <c r="C191" s="267">
        <v>66.7</v>
      </c>
      <c r="D191" s="268" t="s">
        <v>676</v>
      </c>
      <c r="E191" s="269"/>
      <c r="F191" s="270">
        <f t="shared" si="2"/>
        <v>0</v>
      </c>
    </row>
    <row r="192" spans="1:6" ht="15" customHeight="1">
      <c r="A192" s="265" t="s">
        <v>678</v>
      </c>
      <c r="B192" s="266" t="s">
        <v>664</v>
      </c>
      <c r="C192" s="267">
        <v>103.2</v>
      </c>
      <c r="D192" s="268" t="s">
        <v>679</v>
      </c>
      <c r="E192" s="269"/>
      <c r="F192" s="270">
        <f t="shared" si="2"/>
        <v>0</v>
      </c>
    </row>
    <row r="193" spans="1:6" ht="15" customHeight="1">
      <c r="A193" s="265" t="s">
        <v>680</v>
      </c>
      <c r="B193" s="266" t="s">
        <v>664</v>
      </c>
      <c r="C193" s="267">
        <v>11</v>
      </c>
      <c r="D193" s="268" t="s">
        <v>681</v>
      </c>
      <c r="E193" s="269"/>
      <c r="F193" s="270">
        <f t="shared" si="2"/>
        <v>0</v>
      </c>
    </row>
    <row r="194" spans="1:6" ht="15" customHeight="1">
      <c r="A194" s="265" t="s">
        <v>680</v>
      </c>
      <c r="B194" s="266" t="s">
        <v>664</v>
      </c>
      <c r="C194" s="267">
        <v>51</v>
      </c>
      <c r="D194" s="268" t="s">
        <v>682</v>
      </c>
      <c r="E194" s="269"/>
      <c r="F194" s="270">
        <f t="shared" si="2"/>
        <v>0</v>
      </c>
    </row>
    <row r="195" spans="1:6" ht="15" customHeight="1">
      <c r="A195" s="265" t="s">
        <v>683</v>
      </c>
      <c r="B195" s="266" t="s">
        <v>664</v>
      </c>
      <c r="C195" s="267">
        <v>39.9</v>
      </c>
      <c r="D195" s="268" t="s">
        <v>684</v>
      </c>
      <c r="E195" s="269"/>
      <c r="F195" s="270">
        <f t="shared" si="2"/>
        <v>0</v>
      </c>
    </row>
    <row r="196" spans="1:6" ht="15" customHeight="1">
      <c r="A196" s="265" t="s">
        <v>685</v>
      </c>
      <c r="B196" s="266" t="s">
        <v>664</v>
      </c>
      <c r="C196" s="267">
        <v>52.5</v>
      </c>
      <c r="D196" s="268" t="s">
        <v>686</v>
      </c>
      <c r="E196" s="269"/>
      <c r="F196" s="270">
        <f t="shared" si="2"/>
        <v>0</v>
      </c>
    </row>
    <row r="197" spans="1:6" ht="15" customHeight="1" thickBot="1">
      <c r="A197" s="271" t="s">
        <v>687</v>
      </c>
      <c r="B197" s="272" t="s">
        <v>664</v>
      </c>
      <c r="C197" s="273">
        <v>81.9</v>
      </c>
      <c r="D197" s="274" t="s">
        <v>686</v>
      </c>
      <c r="E197" s="275"/>
      <c r="F197" s="276">
        <f aca="true" t="shared" si="3" ref="F197:F260">E197/$E$2</f>
        <v>0</v>
      </c>
    </row>
    <row r="198" spans="1:6" ht="15" customHeight="1" thickBot="1">
      <c r="A198" s="277" t="s">
        <v>688</v>
      </c>
      <c r="B198" s="278" t="s">
        <v>689</v>
      </c>
      <c r="C198" s="279">
        <v>14.7</v>
      </c>
      <c r="D198" s="280" t="s">
        <v>690</v>
      </c>
      <c r="E198" s="281">
        <f>C198</f>
        <v>14.7</v>
      </c>
      <c r="F198" s="282">
        <f t="shared" si="3"/>
        <v>0.0008534776310480068</v>
      </c>
    </row>
    <row r="199" spans="1:6" ht="15" customHeight="1" thickBot="1">
      <c r="A199" s="277" t="s">
        <v>691</v>
      </c>
      <c r="B199" s="278" t="s">
        <v>692</v>
      </c>
      <c r="C199" s="279">
        <v>50.6</v>
      </c>
      <c r="D199" s="280" t="s">
        <v>693</v>
      </c>
      <c r="E199" s="281">
        <f>C199</f>
        <v>50.6</v>
      </c>
      <c r="F199" s="282">
        <f t="shared" si="3"/>
        <v>0.0029378209612944996</v>
      </c>
    </row>
    <row r="200" spans="1:6" ht="15" customHeight="1">
      <c r="A200" s="247" t="s">
        <v>694</v>
      </c>
      <c r="B200" s="248" t="s">
        <v>695</v>
      </c>
      <c r="C200" s="249">
        <v>2.4</v>
      </c>
      <c r="D200" s="250" t="s">
        <v>696</v>
      </c>
      <c r="E200" s="251">
        <f>SUM(C200:C204)</f>
        <v>163.2</v>
      </c>
      <c r="F200" s="252">
        <f t="shared" si="3"/>
        <v>0.009475343495716645</v>
      </c>
    </row>
    <row r="201" spans="1:6" ht="15" customHeight="1">
      <c r="A201" s="265" t="s">
        <v>697</v>
      </c>
      <c r="B201" s="266" t="s">
        <v>695</v>
      </c>
      <c r="C201" s="267">
        <v>5.1</v>
      </c>
      <c r="D201" s="268" t="s">
        <v>696</v>
      </c>
      <c r="E201" s="269"/>
      <c r="F201" s="270">
        <f t="shared" si="3"/>
        <v>0</v>
      </c>
    </row>
    <row r="202" spans="1:6" ht="15" customHeight="1">
      <c r="A202" s="265" t="s">
        <v>688</v>
      </c>
      <c r="B202" s="266" t="s">
        <v>695</v>
      </c>
      <c r="C202" s="267">
        <v>21.4</v>
      </c>
      <c r="D202" s="268" t="s">
        <v>698</v>
      </c>
      <c r="E202" s="269"/>
      <c r="F202" s="270">
        <f t="shared" si="3"/>
        <v>0</v>
      </c>
    </row>
    <row r="203" spans="1:6" ht="15" customHeight="1">
      <c r="A203" s="265" t="s">
        <v>699</v>
      </c>
      <c r="B203" s="266" t="s">
        <v>695</v>
      </c>
      <c r="C203" s="267">
        <v>33.5</v>
      </c>
      <c r="D203" s="268" t="s">
        <v>698</v>
      </c>
      <c r="E203" s="269"/>
      <c r="F203" s="270">
        <f t="shared" si="3"/>
        <v>0</v>
      </c>
    </row>
    <row r="204" spans="1:6" ht="15" customHeight="1" thickBot="1">
      <c r="A204" s="271" t="s">
        <v>700</v>
      </c>
      <c r="B204" s="272" t="s">
        <v>695</v>
      </c>
      <c r="C204" s="273">
        <v>100.8</v>
      </c>
      <c r="D204" s="274" t="s">
        <v>698</v>
      </c>
      <c r="E204" s="275"/>
      <c r="F204" s="276">
        <f t="shared" si="3"/>
        <v>0</v>
      </c>
    </row>
    <row r="205" spans="1:6" ht="15" customHeight="1">
      <c r="A205" s="247" t="s">
        <v>701</v>
      </c>
      <c r="B205" s="248" t="s">
        <v>702</v>
      </c>
      <c r="C205" s="249">
        <v>9.6</v>
      </c>
      <c r="D205" s="250" t="s">
        <v>703</v>
      </c>
      <c r="E205" s="251">
        <f>SUM(C205:C258)</f>
        <v>330.4</v>
      </c>
      <c r="F205" s="252">
        <f t="shared" si="3"/>
        <v>0.019182925802602818</v>
      </c>
    </row>
    <row r="206" spans="1:6" ht="15" customHeight="1">
      <c r="A206" s="265" t="s">
        <v>704</v>
      </c>
      <c r="B206" s="266" t="s">
        <v>702</v>
      </c>
      <c r="C206" s="267">
        <v>13.7</v>
      </c>
      <c r="D206" s="268" t="s">
        <v>703</v>
      </c>
      <c r="E206" s="269"/>
      <c r="F206" s="270">
        <f t="shared" si="3"/>
        <v>0</v>
      </c>
    </row>
    <row r="207" spans="1:6" ht="15" customHeight="1">
      <c r="A207" s="265" t="s">
        <v>705</v>
      </c>
      <c r="B207" s="266" t="s">
        <v>702</v>
      </c>
      <c r="C207" s="267">
        <v>7.3</v>
      </c>
      <c r="D207" s="268" t="s">
        <v>706</v>
      </c>
      <c r="E207" s="269"/>
      <c r="F207" s="270">
        <f t="shared" si="3"/>
        <v>0</v>
      </c>
    </row>
    <row r="208" spans="1:6" ht="15" customHeight="1">
      <c r="A208" s="265" t="s">
        <v>707</v>
      </c>
      <c r="B208" s="266" t="s">
        <v>702</v>
      </c>
      <c r="C208" s="267">
        <v>7.4</v>
      </c>
      <c r="D208" s="268" t="s">
        <v>706</v>
      </c>
      <c r="E208" s="269"/>
      <c r="F208" s="270">
        <f t="shared" si="3"/>
        <v>0</v>
      </c>
    </row>
    <row r="209" spans="1:6" ht="15" customHeight="1">
      <c r="A209" s="265" t="s">
        <v>708</v>
      </c>
      <c r="B209" s="266" t="s">
        <v>702</v>
      </c>
      <c r="C209" s="267">
        <v>8.8</v>
      </c>
      <c r="D209" s="268" t="s">
        <v>706</v>
      </c>
      <c r="E209" s="269"/>
      <c r="F209" s="270">
        <f t="shared" si="3"/>
        <v>0</v>
      </c>
    </row>
    <row r="210" spans="1:6" ht="15" customHeight="1">
      <c r="A210" s="265" t="s">
        <v>709</v>
      </c>
      <c r="B210" s="266" t="s">
        <v>702</v>
      </c>
      <c r="C210" s="267">
        <v>5</v>
      </c>
      <c r="D210" s="268" t="s">
        <v>710</v>
      </c>
      <c r="E210" s="269"/>
      <c r="F210" s="270">
        <f t="shared" si="3"/>
        <v>0</v>
      </c>
    </row>
    <row r="211" spans="1:6" ht="15" customHeight="1">
      <c r="A211" s="265" t="s">
        <v>711</v>
      </c>
      <c r="B211" s="266" t="s">
        <v>702</v>
      </c>
      <c r="C211" s="267">
        <v>6</v>
      </c>
      <c r="D211" s="268" t="s">
        <v>710</v>
      </c>
      <c r="E211" s="269"/>
      <c r="F211" s="270">
        <f t="shared" si="3"/>
        <v>0</v>
      </c>
    </row>
    <row r="212" spans="1:6" ht="15" customHeight="1">
      <c r="A212" s="265" t="s">
        <v>712</v>
      </c>
      <c r="B212" s="266" t="s">
        <v>702</v>
      </c>
      <c r="C212" s="267">
        <v>11.4</v>
      </c>
      <c r="D212" s="268" t="s">
        <v>710</v>
      </c>
      <c r="E212" s="269"/>
      <c r="F212" s="270">
        <f t="shared" si="3"/>
        <v>0</v>
      </c>
    </row>
    <row r="213" spans="1:6" ht="15" customHeight="1">
      <c r="A213" s="265" t="s">
        <v>713</v>
      </c>
      <c r="B213" s="266" t="s">
        <v>702</v>
      </c>
      <c r="C213" s="267">
        <v>9.5</v>
      </c>
      <c r="D213" s="268" t="s">
        <v>714</v>
      </c>
      <c r="E213" s="269"/>
      <c r="F213" s="270">
        <f t="shared" si="3"/>
        <v>0</v>
      </c>
    </row>
    <row r="214" spans="1:6" ht="15" customHeight="1">
      <c r="A214" s="265" t="s">
        <v>715</v>
      </c>
      <c r="B214" s="266" t="s">
        <v>702</v>
      </c>
      <c r="C214" s="267">
        <v>6</v>
      </c>
      <c r="D214" s="268" t="s">
        <v>480</v>
      </c>
      <c r="E214" s="269"/>
      <c r="F214" s="270">
        <f t="shared" si="3"/>
        <v>0</v>
      </c>
    </row>
    <row r="215" spans="1:6" ht="15" customHeight="1">
      <c r="A215" s="265" t="s">
        <v>716</v>
      </c>
      <c r="B215" s="266" t="s">
        <v>702</v>
      </c>
      <c r="C215" s="267">
        <v>1.8</v>
      </c>
      <c r="D215" s="268" t="s">
        <v>717</v>
      </c>
      <c r="E215" s="269"/>
      <c r="F215" s="270">
        <f t="shared" si="3"/>
        <v>0</v>
      </c>
    </row>
    <row r="216" spans="1:6" ht="15" customHeight="1">
      <c r="A216" s="265" t="s">
        <v>718</v>
      </c>
      <c r="B216" s="266" t="s">
        <v>702</v>
      </c>
      <c r="C216" s="267">
        <v>2</v>
      </c>
      <c r="D216" s="268" t="s">
        <v>717</v>
      </c>
      <c r="E216" s="269"/>
      <c r="F216" s="270">
        <f t="shared" si="3"/>
        <v>0</v>
      </c>
    </row>
    <row r="217" spans="1:6" ht="15" customHeight="1">
      <c r="A217" s="265" t="s">
        <v>719</v>
      </c>
      <c r="B217" s="266" t="s">
        <v>702</v>
      </c>
      <c r="C217" s="267">
        <v>2.3</v>
      </c>
      <c r="D217" s="268" t="s">
        <v>717</v>
      </c>
      <c r="E217" s="269"/>
      <c r="F217" s="270">
        <f t="shared" si="3"/>
        <v>0</v>
      </c>
    </row>
    <row r="218" spans="1:6" ht="15" customHeight="1">
      <c r="A218" s="265" t="s">
        <v>720</v>
      </c>
      <c r="B218" s="266" t="s">
        <v>702</v>
      </c>
      <c r="C218" s="267">
        <v>2.4</v>
      </c>
      <c r="D218" s="268" t="s">
        <v>717</v>
      </c>
      <c r="E218" s="269"/>
      <c r="F218" s="270">
        <f t="shared" si="3"/>
        <v>0</v>
      </c>
    </row>
    <row r="219" spans="1:6" ht="15" customHeight="1">
      <c r="A219" s="265" t="s">
        <v>721</v>
      </c>
      <c r="B219" s="266" t="s">
        <v>702</v>
      </c>
      <c r="C219" s="267">
        <v>2.4</v>
      </c>
      <c r="D219" s="268" t="s">
        <v>717</v>
      </c>
      <c r="E219" s="269"/>
      <c r="F219" s="270">
        <f t="shared" si="3"/>
        <v>0</v>
      </c>
    </row>
    <row r="220" spans="1:6" ht="15" customHeight="1">
      <c r="A220" s="265" t="s">
        <v>722</v>
      </c>
      <c r="B220" s="266" t="s">
        <v>702</v>
      </c>
      <c r="C220" s="267">
        <v>2.4</v>
      </c>
      <c r="D220" s="268" t="s">
        <v>717</v>
      </c>
      <c r="E220" s="269"/>
      <c r="F220" s="270">
        <f t="shared" si="3"/>
        <v>0</v>
      </c>
    </row>
    <row r="221" spans="1:6" ht="15" customHeight="1">
      <c r="A221" s="265" t="s">
        <v>723</v>
      </c>
      <c r="B221" s="266" t="s">
        <v>702</v>
      </c>
      <c r="C221" s="267">
        <v>2.5</v>
      </c>
      <c r="D221" s="268" t="s">
        <v>717</v>
      </c>
      <c r="E221" s="269"/>
      <c r="F221" s="270">
        <f t="shared" si="3"/>
        <v>0</v>
      </c>
    </row>
    <row r="222" spans="1:6" ht="15" customHeight="1">
      <c r="A222" s="265" t="s">
        <v>724</v>
      </c>
      <c r="B222" s="266" t="s">
        <v>702</v>
      </c>
      <c r="C222" s="267">
        <v>3</v>
      </c>
      <c r="D222" s="268" t="s">
        <v>717</v>
      </c>
      <c r="E222" s="269"/>
      <c r="F222" s="270">
        <f t="shared" si="3"/>
        <v>0</v>
      </c>
    </row>
    <row r="223" spans="1:6" ht="15" customHeight="1">
      <c r="A223" s="265" t="s">
        <v>725</v>
      </c>
      <c r="B223" s="266" t="s">
        <v>702</v>
      </c>
      <c r="C223" s="267">
        <v>3.1</v>
      </c>
      <c r="D223" s="268" t="s">
        <v>717</v>
      </c>
      <c r="E223" s="269"/>
      <c r="F223" s="270">
        <f t="shared" si="3"/>
        <v>0</v>
      </c>
    </row>
    <row r="224" spans="1:6" ht="15" customHeight="1">
      <c r="A224" s="265" t="s">
        <v>726</v>
      </c>
      <c r="B224" s="266" t="s">
        <v>702</v>
      </c>
      <c r="C224" s="267">
        <v>3.5</v>
      </c>
      <c r="D224" s="268" t="s">
        <v>717</v>
      </c>
      <c r="E224" s="269"/>
      <c r="F224" s="270">
        <f t="shared" si="3"/>
        <v>0</v>
      </c>
    </row>
    <row r="225" spans="1:6" ht="15" customHeight="1">
      <c r="A225" s="265" t="s">
        <v>727</v>
      </c>
      <c r="B225" s="266" t="s">
        <v>702</v>
      </c>
      <c r="C225" s="267">
        <v>3.7</v>
      </c>
      <c r="D225" s="268" t="s">
        <v>717</v>
      </c>
      <c r="E225" s="269"/>
      <c r="F225" s="270">
        <f t="shared" si="3"/>
        <v>0</v>
      </c>
    </row>
    <row r="226" spans="1:6" ht="15" customHeight="1">
      <c r="A226" s="265" t="s">
        <v>728</v>
      </c>
      <c r="B226" s="266" t="s">
        <v>702</v>
      </c>
      <c r="C226" s="267">
        <v>3.7</v>
      </c>
      <c r="D226" s="268" t="s">
        <v>717</v>
      </c>
      <c r="E226" s="269"/>
      <c r="F226" s="270">
        <f t="shared" si="3"/>
        <v>0</v>
      </c>
    </row>
    <row r="227" spans="1:6" ht="15" customHeight="1">
      <c r="A227" s="265" t="s">
        <v>729</v>
      </c>
      <c r="B227" s="266" t="s">
        <v>702</v>
      </c>
      <c r="C227" s="267">
        <v>4</v>
      </c>
      <c r="D227" s="268" t="s">
        <v>717</v>
      </c>
      <c r="E227" s="269"/>
      <c r="F227" s="270">
        <f t="shared" si="3"/>
        <v>0</v>
      </c>
    </row>
    <row r="228" spans="1:6" ht="15" customHeight="1">
      <c r="A228" s="265" t="s">
        <v>730</v>
      </c>
      <c r="B228" s="266" t="s">
        <v>702</v>
      </c>
      <c r="C228" s="267">
        <v>4.1</v>
      </c>
      <c r="D228" s="268" t="s">
        <v>717</v>
      </c>
      <c r="E228" s="269"/>
      <c r="F228" s="270">
        <f t="shared" si="3"/>
        <v>0</v>
      </c>
    </row>
    <row r="229" spans="1:6" ht="15" customHeight="1">
      <c r="A229" s="265" t="s">
        <v>731</v>
      </c>
      <c r="B229" s="266" t="s">
        <v>702</v>
      </c>
      <c r="C229" s="267">
        <v>4.1</v>
      </c>
      <c r="D229" s="268" t="s">
        <v>717</v>
      </c>
      <c r="E229" s="269"/>
      <c r="F229" s="270">
        <f t="shared" si="3"/>
        <v>0</v>
      </c>
    </row>
    <row r="230" spans="1:6" ht="15" customHeight="1">
      <c r="A230" s="265" t="s">
        <v>732</v>
      </c>
      <c r="B230" s="266" t="s">
        <v>702</v>
      </c>
      <c r="C230" s="267">
        <v>4.2</v>
      </c>
      <c r="D230" s="268" t="s">
        <v>717</v>
      </c>
      <c r="E230" s="269"/>
      <c r="F230" s="270">
        <f t="shared" si="3"/>
        <v>0</v>
      </c>
    </row>
    <row r="231" spans="1:6" ht="15" customHeight="1">
      <c r="A231" s="265" t="s">
        <v>733</v>
      </c>
      <c r="B231" s="266" t="s">
        <v>702</v>
      </c>
      <c r="C231" s="267">
        <v>4.5</v>
      </c>
      <c r="D231" s="268" t="s">
        <v>717</v>
      </c>
      <c r="E231" s="269"/>
      <c r="F231" s="270">
        <f t="shared" si="3"/>
        <v>0</v>
      </c>
    </row>
    <row r="232" spans="1:6" ht="15" customHeight="1">
      <c r="A232" s="265" t="s">
        <v>734</v>
      </c>
      <c r="B232" s="266" t="s">
        <v>702</v>
      </c>
      <c r="C232" s="267">
        <v>4.5</v>
      </c>
      <c r="D232" s="268" t="s">
        <v>717</v>
      </c>
      <c r="E232" s="269"/>
      <c r="F232" s="270">
        <f t="shared" si="3"/>
        <v>0</v>
      </c>
    </row>
    <row r="233" spans="1:6" ht="15" customHeight="1">
      <c r="A233" s="265" t="s">
        <v>735</v>
      </c>
      <c r="B233" s="266" t="s">
        <v>702</v>
      </c>
      <c r="C233" s="267">
        <v>4.8</v>
      </c>
      <c r="D233" s="268" t="s">
        <v>717</v>
      </c>
      <c r="E233" s="269"/>
      <c r="F233" s="270">
        <f t="shared" si="3"/>
        <v>0</v>
      </c>
    </row>
    <row r="234" spans="1:6" ht="15" customHeight="1">
      <c r="A234" s="265" t="s">
        <v>736</v>
      </c>
      <c r="B234" s="266" t="s">
        <v>702</v>
      </c>
      <c r="C234" s="267">
        <v>4.8</v>
      </c>
      <c r="D234" s="268" t="s">
        <v>717</v>
      </c>
      <c r="E234" s="269"/>
      <c r="F234" s="270">
        <f t="shared" si="3"/>
        <v>0</v>
      </c>
    </row>
    <row r="235" spans="1:6" ht="15" customHeight="1">
      <c r="A235" s="265" t="s">
        <v>737</v>
      </c>
      <c r="B235" s="266" t="s">
        <v>702</v>
      </c>
      <c r="C235" s="267">
        <v>4.9</v>
      </c>
      <c r="D235" s="268" t="s">
        <v>717</v>
      </c>
      <c r="E235" s="269"/>
      <c r="F235" s="270">
        <f t="shared" si="3"/>
        <v>0</v>
      </c>
    </row>
    <row r="236" spans="1:6" ht="15" customHeight="1">
      <c r="A236" s="265" t="s">
        <v>738</v>
      </c>
      <c r="B236" s="266" t="s">
        <v>702</v>
      </c>
      <c r="C236" s="267">
        <v>4.9</v>
      </c>
      <c r="D236" s="268" t="s">
        <v>717</v>
      </c>
      <c r="E236" s="269"/>
      <c r="F236" s="270">
        <f t="shared" si="3"/>
        <v>0</v>
      </c>
    </row>
    <row r="237" spans="1:6" ht="15" customHeight="1">
      <c r="A237" s="265" t="s">
        <v>739</v>
      </c>
      <c r="B237" s="266" t="s">
        <v>702</v>
      </c>
      <c r="C237" s="267">
        <v>4.9</v>
      </c>
      <c r="D237" s="268" t="s">
        <v>717</v>
      </c>
      <c r="E237" s="269"/>
      <c r="F237" s="270">
        <f t="shared" si="3"/>
        <v>0</v>
      </c>
    </row>
    <row r="238" spans="1:6" ht="15" customHeight="1">
      <c r="A238" s="265" t="s">
        <v>740</v>
      </c>
      <c r="B238" s="266" t="s">
        <v>702</v>
      </c>
      <c r="C238" s="267">
        <v>5</v>
      </c>
      <c r="D238" s="268" t="s">
        <v>717</v>
      </c>
      <c r="E238" s="269"/>
      <c r="F238" s="270">
        <f t="shared" si="3"/>
        <v>0</v>
      </c>
    </row>
    <row r="239" spans="1:6" ht="15" customHeight="1">
      <c r="A239" s="265" t="s">
        <v>741</v>
      </c>
      <c r="B239" s="266" t="s">
        <v>702</v>
      </c>
      <c r="C239" s="267">
        <v>5</v>
      </c>
      <c r="D239" s="268" t="s">
        <v>717</v>
      </c>
      <c r="E239" s="269"/>
      <c r="F239" s="270">
        <f t="shared" si="3"/>
        <v>0</v>
      </c>
    </row>
    <row r="240" spans="1:6" ht="15" customHeight="1">
      <c r="A240" s="265" t="s">
        <v>742</v>
      </c>
      <c r="B240" s="266" t="s">
        <v>702</v>
      </c>
      <c r="C240" s="267">
        <v>5.1</v>
      </c>
      <c r="D240" s="268" t="s">
        <v>717</v>
      </c>
      <c r="E240" s="269"/>
      <c r="F240" s="270">
        <f t="shared" si="3"/>
        <v>0</v>
      </c>
    </row>
    <row r="241" spans="1:6" ht="15" customHeight="1">
      <c r="A241" s="265" t="s">
        <v>743</v>
      </c>
      <c r="B241" s="266" t="s">
        <v>702</v>
      </c>
      <c r="C241" s="267">
        <v>5.1</v>
      </c>
      <c r="D241" s="268" t="s">
        <v>717</v>
      </c>
      <c r="E241" s="269"/>
      <c r="F241" s="270">
        <f t="shared" si="3"/>
        <v>0</v>
      </c>
    </row>
    <row r="242" spans="1:6" ht="15" customHeight="1">
      <c r="A242" s="265" t="s">
        <v>744</v>
      </c>
      <c r="B242" s="266" t="s">
        <v>702</v>
      </c>
      <c r="C242" s="267">
        <v>5.1</v>
      </c>
      <c r="D242" s="268" t="s">
        <v>717</v>
      </c>
      <c r="E242" s="269"/>
      <c r="F242" s="270">
        <f t="shared" si="3"/>
        <v>0</v>
      </c>
    </row>
    <row r="243" spans="1:6" ht="15" customHeight="1">
      <c r="A243" s="265" t="s">
        <v>745</v>
      </c>
      <c r="B243" s="266" t="s">
        <v>702</v>
      </c>
      <c r="C243" s="267">
        <v>5.2</v>
      </c>
      <c r="D243" s="268" t="s">
        <v>717</v>
      </c>
      <c r="E243" s="269"/>
      <c r="F243" s="270">
        <f t="shared" si="3"/>
        <v>0</v>
      </c>
    </row>
    <row r="244" spans="1:6" ht="15" customHeight="1">
      <c r="A244" s="265" t="s">
        <v>746</v>
      </c>
      <c r="B244" s="266" t="s">
        <v>702</v>
      </c>
      <c r="C244" s="267">
        <v>5.7</v>
      </c>
      <c r="D244" s="268" t="s">
        <v>717</v>
      </c>
      <c r="E244" s="269"/>
      <c r="F244" s="270">
        <f t="shared" si="3"/>
        <v>0</v>
      </c>
    </row>
    <row r="245" spans="1:6" ht="15" customHeight="1">
      <c r="A245" s="265" t="s">
        <v>747</v>
      </c>
      <c r="B245" s="266" t="s">
        <v>702</v>
      </c>
      <c r="C245" s="267">
        <v>6</v>
      </c>
      <c r="D245" s="268" t="s">
        <v>717</v>
      </c>
      <c r="E245" s="269"/>
      <c r="F245" s="270">
        <f t="shared" si="3"/>
        <v>0</v>
      </c>
    </row>
    <row r="246" spans="1:6" ht="15" customHeight="1">
      <c r="A246" s="265" t="s">
        <v>748</v>
      </c>
      <c r="B246" s="266" t="s">
        <v>702</v>
      </c>
      <c r="C246" s="267">
        <v>6.4</v>
      </c>
      <c r="D246" s="268" t="s">
        <v>717</v>
      </c>
      <c r="E246" s="269"/>
      <c r="F246" s="270">
        <f t="shared" si="3"/>
        <v>0</v>
      </c>
    </row>
    <row r="247" spans="1:6" ht="15" customHeight="1">
      <c r="A247" s="265" t="s">
        <v>749</v>
      </c>
      <c r="B247" s="266" t="s">
        <v>702</v>
      </c>
      <c r="C247" s="267">
        <v>6.8</v>
      </c>
      <c r="D247" s="268" t="s">
        <v>717</v>
      </c>
      <c r="E247" s="269"/>
      <c r="F247" s="270">
        <f t="shared" si="3"/>
        <v>0</v>
      </c>
    </row>
    <row r="248" spans="1:6" ht="15" customHeight="1">
      <c r="A248" s="265" t="s">
        <v>750</v>
      </c>
      <c r="B248" s="266" t="s">
        <v>702</v>
      </c>
      <c r="C248" s="267">
        <v>7.2</v>
      </c>
      <c r="D248" s="268" t="s">
        <v>717</v>
      </c>
      <c r="E248" s="269"/>
      <c r="F248" s="270">
        <f t="shared" si="3"/>
        <v>0</v>
      </c>
    </row>
    <row r="249" spans="1:6" ht="15" customHeight="1">
      <c r="A249" s="265" t="s">
        <v>751</v>
      </c>
      <c r="B249" s="266" t="s">
        <v>702</v>
      </c>
      <c r="C249" s="267">
        <v>7.3</v>
      </c>
      <c r="D249" s="268" t="s">
        <v>717</v>
      </c>
      <c r="E249" s="269"/>
      <c r="F249" s="270">
        <f t="shared" si="3"/>
        <v>0</v>
      </c>
    </row>
    <row r="250" spans="1:6" ht="15" customHeight="1">
      <c r="A250" s="265" t="s">
        <v>752</v>
      </c>
      <c r="B250" s="266" t="s">
        <v>702</v>
      </c>
      <c r="C250" s="267">
        <v>7.6</v>
      </c>
      <c r="D250" s="268" t="s">
        <v>717</v>
      </c>
      <c r="E250" s="269"/>
      <c r="F250" s="270">
        <f t="shared" si="3"/>
        <v>0</v>
      </c>
    </row>
    <row r="251" spans="1:6" ht="15" customHeight="1">
      <c r="A251" s="265" t="s">
        <v>753</v>
      </c>
      <c r="B251" s="266" t="s">
        <v>702</v>
      </c>
      <c r="C251" s="267">
        <v>7.6</v>
      </c>
      <c r="D251" s="268" t="s">
        <v>717</v>
      </c>
      <c r="E251" s="269"/>
      <c r="F251" s="270">
        <f t="shared" si="3"/>
        <v>0</v>
      </c>
    </row>
    <row r="252" spans="1:6" ht="15" customHeight="1">
      <c r="A252" s="265" t="s">
        <v>754</v>
      </c>
      <c r="B252" s="266" t="s">
        <v>702</v>
      </c>
      <c r="C252" s="267">
        <v>7.7</v>
      </c>
      <c r="D252" s="268" t="s">
        <v>717</v>
      </c>
      <c r="E252" s="269"/>
      <c r="F252" s="270">
        <f t="shared" si="3"/>
        <v>0</v>
      </c>
    </row>
    <row r="253" spans="1:6" ht="15" customHeight="1">
      <c r="A253" s="265" t="s">
        <v>755</v>
      </c>
      <c r="B253" s="266" t="s">
        <v>702</v>
      </c>
      <c r="C253" s="267">
        <v>8.4</v>
      </c>
      <c r="D253" s="268" t="s">
        <v>717</v>
      </c>
      <c r="E253" s="269"/>
      <c r="F253" s="270">
        <f t="shared" si="3"/>
        <v>0</v>
      </c>
    </row>
    <row r="254" spans="1:6" ht="15" customHeight="1">
      <c r="A254" s="265" t="s">
        <v>756</v>
      </c>
      <c r="B254" s="266" t="s">
        <v>702</v>
      </c>
      <c r="C254" s="267">
        <v>8.5</v>
      </c>
      <c r="D254" s="268" t="s">
        <v>717</v>
      </c>
      <c r="E254" s="269"/>
      <c r="F254" s="270">
        <f t="shared" si="3"/>
        <v>0</v>
      </c>
    </row>
    <row r="255" spans="1:6" ht="15" customHeight="1">
      <c r="A255" s="265" t="s">
        <v>757</v>
      </c>
      <c r="B255" s="266" t="s">
        <v>702</v>
      </c>
      <c r="C255" s="267">
        <v>8.7</v>
      </c>
      <c r="D255" s="268" t="s">
        <v>717</v>
      </c>
      <c r="E255" s="269"/>
      <c r="F255" s="270">
        <f t="shared" si="3"/>
        <v>0</v>
      </c>
    </row>
    <row r="256" spans="1:6" ht="15" customHeight="1">
      <c r="A256" s="265" t="s">
        <v>758</v>
      </c>
      <c r="B256" s="266" t="s">
        <v>702</v>
      </c>
      <c r="C256" s="267">
        <v>11.1</v>
      </c>
      <c r="D256" s="268" t="s">
        <v>717</v>
      </c>
      <c r="E256" s="269"/>
      <c r="F256" s="270">
        <f t="shared" si="3"/>
        <v>0</v>
      </c>
    </row>
    <row r="257" spans="1:6" ht="15" customHeight="1">
      <c r="A257" s="265" t="s">
        <v>759</v>
      </c>
      <c r="B257" s="266" t="s">
        <v>702</v>
      </c>
      <c r="C257" s="267">
        <v>16.7</v>
      </c>
      <c r="D257" s="268" t="s">
        <v>717</v>
      </c>
      <c r="E257" s="269"/>
      <c r="F257" s="270">
        <f t="shared" si="3"/>
        <v>0</v>
      </c>
    </row>
    <row r="258" spans="1:6" ht="15" customHeight="1" thickBot="1">
      <c r="A258" s="271" t="s">
        <v>760</v>
      </c>
      <c r="B258" s="266" t="s">
        <v>702</v>
      </c>
      <c r="C258" s="273">
        <v>17</v>
      </c>
      <c r="D258" s="274" t="s">
        <v>717</v>
      </c>
      <c r="E258" s="275"/>
      <c r="F258" s="276">
        <f t="shared" si="3"/>
        <v>0</v>
      </c>
    </row>
    <row r="259" spans="1:6" ht="15" customHeight="1">
      <c r="A259" s="247" t="s">
        <v>761</v>
      </c>
      <c r="B259" s="248" t="s">
        <v>762</v>
      </c>
      <c r="C259" s="249">
        <v>12.7</v>
      </c>
      <c r="D259" s="250" t="s">
        <v>763</v>
      </c>
      <c r="E259" s="251">
        <f>SUM(C259:C261)</f>
        <v>166.3</v>
      </c>
      <c r="F259" s="252">
        <f t="shared" si="3"/>
        <v>0.00965532857437303</v>
      </c>
    </row>
    <row r="260" spans="1:6" ht="15" customHeight="1">
      <c r="A260" s="265" t="s">
        <v>764</v>
      </c>
      <c r="B260" s="266" t="s">
        <v>762</v>
      </c>
      <c r="C260" s="267">
        <v>52.8</v>
      </c>
      <c r="D260" s="268" t="s">
        <v>763</v>
      </c>
      <c r="E260" s="269"/>
      <c r="F260" s="270">
        <f t="shared" si="3"/>
        <v>0</v>
      </c>
    </row>
    <row r="261" spans="1:6" ht="15" customHeight="1" thickBot="1">
      <c r="A261" s="271" t="s">
        <v>765</v>
      </c>
      <c r="B261" s="272" t="s">
        <v>762</v>
      </c>
      <c r="C261" s="273">
        <v>100.8</v>
      </c>
      <c r="D261" s="274" t="s">
        <v>763</v>
      </c>
      <c r="E261" s="275"/>
      <c r="F261" s="276">
        <f aca="true" t="shared" si="4" ref="F261:F324">E261/$E$2</f>
        <v>0</v>
      </c>
    </row>
    <row r="262" spans="1:6" ht="15" customHeight="1">
      <c r="A262" s="247" t="s">
        <v>766</v>
      </c>
      <c r="B262" s="248" t="s">
        <v>767</v>
      </c>
      <c r="C262" s="249">
        <v>89.2</v>
      </c>
      <c r="D262" s="250" t="s">
        <v>768</v>
      </c>
      <c r="E262" s="251">
        <f>SUM(C262:C269)</f>
        <v>446.6</v>
      </c>
      <c r="F262" s="252">
        <f t="shared" si="4"/>
        <v>0.02592946326707754</v>
      </c>
    </row>
    <row r="263" spans="1:6" ht="15" customHeight="1">
      <c r="A263" s="265" t="s">
        <v>769</v>
      </c>
      <c r="B263" s="266" t="s">
        <v>767</v>
      </c>
      <c r="C263" s="267">
        <v>45.2</v>
      </c>
      <c r="D263" s="268" t="s">
        <v>770</v>
      </c>
      <c r="E263" s="269"/>
      <c r="F263" s="270">
        <f t="shared" si="4"/>
        <v>0</v>
      </c>
    </row>
    <row r="264" spans="1:6" ht="15" customHeight="1">
      <c r="A264" s="265" t="s">
        <v>771</v>
      </c>
      <c r="B264" s="266" t="s">
        <v>767</v>
      </c>
      <c r="C264" s="267">
        <v>79.9</v>
      </c>
      <c r="D264" s="268" t="s">
        <v>770</v>
      </c>
      <c r="E264" s="269"/>
      <c r="F264" s="270">
        <f t="shared" si="4"/>
        <v>0</v>
      </c>
    </row>
    <row r="265" spans="1:6" ht="15" customHeight="1">
      <c r="A265" s="265" t="s">
        <v>760</v>
      </c>
      <c r="B265" s="266" t="s">
        <v>767</v>
      </c>
      <c r="C265" s="267">
        <v>8.4</v>
      </c>
      <c r="D265" s="268" t="s">
        <v>772</v>
      </c>
      <c r="E265" s="269"/>
      <c r="F265" s="270">
        <f t="shared" si="4"/>
        <v>0</v>
      </c>
    </row>
    <row r="266" spans="1:6" ht="15" customHeight="1">
      <c r="A266" s="265" t="s">
        <v>773</v>
      </c>
      <c r="B266" s="266" t="s">
        <v>767</v>
      </c>
      <c r="C266" s="267">
        <v>100.8</v>
      </c>
      <c r="D266" s="268" t="s">
        <v>772</v>
      </c>
      <c r="E266" s="269"/>
      <c r="F266" s="270">
        <f t="shared" si="4"/>
        <v>0</v>
      </c>
    </row>
    <row r="267" spans="1:6" ht="15" customHeight="1">
      <c r="A267" s="265" t="s">
        <v>774</v>
      </c>
      <c r="B267" s="266" t="s">
        <v>767</v>
      </c>
      <c r="C267" s="267">
        <v>100.8</v>
      </c>
      <c r="D267" s="268" t="s">
        <v>772</v>
      </c>
      <c r="E267" s="269"/>
      <c r="F267" s="270">
        <f t="shared" si="4"/>
        <v>0</v>
      </c>
    </row>
    <row r="268" spans="1:6" ht="15" customHeight="1">
      <c r="A268" s="265" t="s">
        <v>775</v>
      </c>
      <c r="B268" s="266" t="s">
        <v>767</v>
      </c>
      <c r="C268" s="267">
        <v>7.2</v>
      </c>
      <c r="D268" s="268" t="s">
        <v>776</v>
      </c>
      <c r="E268" s="269"/>
      <c r="F268" s="270">
        <f t="shared" si="4"/>
        <v>0</v>
      </c>
    </row>
    <row r="269" spans="1:6" ht="15" customHeight="1" thickBot="1">
      <c r="A269" s="271" t="s">
        <v>777</v>
      </c>
      <c r="B269" s="272" t="s">
        <v>767</v>
      </c>
      <c r="C269" s="273">
        <v>15.1</v>
      </c>
      <c r="D269" s="274" t="s">
        <v>778</v>
      </c>
      <c r="E269" s="275"/>
      <c r="F269" s="276">
        <f t="shared" si="4"/>
        <v>0</v>
      </c>
    </row>
    <row r="270" spans="1:6" ht="15" customHeight="1">
      <c r="A270" s="247" t="s">
        <v>779</v>
      </c>
      <c r="B270" s="248" t="s">
        <v>780</v>
      </c>
      <c r="C270" s="249">
        <v>75.1</v>
      </c>
      <c r="D270" s="250" t="s">
        <v>781</v>
      </c>
      <c r="E270" s="251">
        <f>SUM(C270:C275)</f>
        <v>338.4</v>
      </c>
      <c r="F270" s="252">
        <f t="shared" si="4"/>
        <v>0.019647403424941867</v>
      </c>
    </row>
    <row r="271" spans="1:6" ht="15" customHeight="1">
      <c r="A271" s="265" t="s">
        <v>782</v>
      </c>
      <c r="B271" s="266" t="s">
        <v>780</v>
      </c>
      <c r="C271" s="267">
        <v>10.4</v>
      </c>
      <c r="D271" s="268" t="s">
        <v>783</v>
      </c>
      <c r="E271" s="269"/>
      <c r="F271" s="270">
        <f t="shared" si="4"/>
        <v>0</v>
      </c>
    </row>
    <row r="272" spans="1:6" ht="15" customHeight="1">
      <c r="A272" s="265" t="s">
        <v>784</v>
      </c>
      <c r="B272" s="266" t="s">
        <v>780</v>
      </c>
      <c r="C272" s="267">
        <v>80.7</v>
      </c>
      <c r="D272" s="268" t="s">
        <v>785</v>
      </c>
      <c r="E272" s="269"/>
      <c r="F272" s="270">
        <f t="shared" si="4"/>
        <v>0</v>
      </c>
    </row>
    <row r="273" spans="1:6" ht="15" customHeight="1">
      <c r="A273" s="265" t="s">
        <v>465</v>
      </c>
      <c r="B273" s="266" t="s">
        <v>780</v>
      </c>
      <c r="C273" s="267">
        <v>67.2</v>
      </c>
      <c r="D273" s="268" t="s">
        <v>786</v>
      </c>
      <c r="E273" s="269"/>
      <c r="F273" s="270">
        <f t="shared" si="4"/>
        <v>0</v>
      </c>
    </row>
    <row r="274" spans="1:6" ht="15" customHeight="1">
      <c r="A274" s="265" t="s">
        <v>787</v>
      </c>
      <c r="B274" s="266" t="s">
        <v>780</v>
      </c>
      <c r="C274" s="267">
        <v>4.2</v>
      </c>
      <c r="D274" s="268" t="s">
        <v>788</v>
      </c>
      <c r="E274" s="269"/>
      <c r="F274" s="270">
        <f t="shared" si="4"/>
        <v>0</v>
      </c>
    </row>
    <row r="275" spans="1:6" ht="15" customHeight="1" thickBot="1">
      <c r="A275" s="271" t="s">
        <v>789</v>
      </c>
      <c r="B275" s="272" t="s">
        <v>780</v>
      </c>
      <c r="C275" s="273">
        <v>100.8</v>
      </c>
      <c r="D275" s="274" t="s">
        <v>788</v>
      </c>
      <c r="E275" s="275"/>
      <c r="F275" s="276">
        <f t="shared" si="4"/>
        <v>0</v>
      </c>
    </row>
    <row r="276" spans="1:6" ht="15" customHeight="1">
      <c r="A276" s="247" t="s">
        <v>790</v>
      </c>
      <c r="B276" s="248" t="s">
        <v>791</v>
      </c>
      <c r="C276" s="249">
        <v>0.6</v>
      </c>
      <c r="D276" s="250"/>
      <c r="E276" s="251">
        <f>SUM(C276:C293)</f>
        <v>131.29999999999998</v>
      </c>
      <c r="F276" s="252">
        <f t="shared" si="4"/>
        <v>0.007623238976639679</v>
      </c>
    </row>
    <row r="277" spans="1:6" ht="15" customHeight="1">
      <c r="A277" s="265" t="s">
        <v>792</v>
      </c>
      <c r="B277" s="266" t="s">
        <v>791</v>
      </c>
      <c r="C277" s="267">
        <v>2.1</v>
      </c>
      <c r="D277" s="268"/>
      <c r="E277" s="269"/>
      <c r="F277" s="270">
        <f t="shared" si="4"/>
        <v>0</v>
      </c>
    </row>
    <row r="278" spans="1:6" ht="15" customHeight="1">
      <c r="A278" s="265" t="s">
        <v>793</v>
      </c>
      <c r="B278" s="266" t="s">
        <v>791</v>
      </c>
      <c r="C278" s="267">
        <v>2.3</v>
      </c>
      <c r="D278" s="268"/>
      <c r="E278" s="269"/>
      <c r="F278" s="270">
        <f t="shared" si="4"/>
        <v>0</v>
      </c>
    </row>
    <row r="279" spans="1:6" ht="15" customHeight="1">
      <c r="A279" s="265" t="s">
        <v>794</v>
      </c>
      <c r="B279" s="266" t="s">
        <v>791</v>
      </c>
      <c r="C279" s="267">
        <v>4.8</v>
      </c>
      <c r="D279" s="268"/>
      <c r="E279" s="269"/>
      <c r="F279" s="270">
        <f t="shared" si="4"/>
        <v>0</v>
      </c>
    </row>
    <row r="280" spans="1:6" ht="15" customHeight="1">
      <c r="A280" s="265" t="s">
        <v>795</v>
      </c>
      <c r="B280" s="266" t="s">
        <v>791</v>
      </c>
      <c r="C280" s="267">
        <v>4.8</v>
      </c>
      <c r="D280" s="268"/>
      <c r="E280" s="269"/>
      <c r="F280" s="270">
        <f t="shared" si="4"/>
        <v>0</v>
      </c>
    </row>
    <row r="281" spans="1:6" ht="15" customHeight="1">
      <c r="A281" s="265" t="s">
        <v>796</v>
      </c>
      <c r="B281" s="266" t="s">
        <v>791</v>
      </c>
      <c r="C281" s="267">
        <v>4.9</v>
      </c>
      <c r="D281" s="268"/>
      <c r="E281" s="269"/>
      <c r="F281" s="270">
        <f t="shared" si="4"/>
        <v>0</v>
      </c>
    </row>
    <row r="282" spans="1:6" ht="15" customHeight="1">
      <c r="A282" s="265" t="s">
        <v>797</v>
      </c>
      <c r="B282" s="266" t="s">
        <v>791</v>
      </c>
      <c r="C282" s="267">
        <v>5</v>
      </c>
      <c r="D282" s="268"/>
      <c r="E282" s="269"/>
      <c r="F282" s="270">
        <f t="shared" si="4"/>
        <v>0</v>
      </c>
    </row>
    <row r="283" spans="1:6" ht="15" customHeight="1">
      <c r="A283" s="265" t="s">
        <v>798</v>
      </c>
      <c r="B283" s="266" t="s">
        <v>791</v>
      </c>
      <c r="C283" s="267">
        <v>5.2</v>
      </c>
      <c r="D283" s="268"/>
      <c r="E283" s="269"/>
      <c r="F283" s="270">
        <f t="shared" si="4"/>
        <v>0</v>
      </c>
    </row>
    <row r="284" spans="1:6" ht="15" customHeight="1">
      <c r="A284" s="265" t="s">
        <v>799</v>
      </c>
      <c r="B284" s="266" t="s">
        <v>791</v>
      </c>
      <c r="C284" s="267">
        <v>5.3</v>
      </c>
      <c r="D284" s="268"/>
      <c r="E284" s="269"/>
      <c r="F284" s="270">
        <f t="shared" si="4"/>
        <v>0</v>
      </c>
    </row>
    <row r="285" spans="1:6" ht="15" customHeight="1">
      <c r="A285" s="265" t="s">
        <v>800</v>
      </c>
      <c r="B285" s="266" t="s">
        <v>791</v>
      </c>
      <c r="C285" s="267">
        <v>5.4</v>
      </c>
      <c r="D285" s="268"/>
      <c r="E285" s="269"/>
      <c r="F285" s="270">
        <f t="shared" si="4"/>
        <v>0</v>
      </c>
    </row>
    <row r="286" spans="1:6" ht="15" customHeight="1">
      <c r="A286" s="265" t="s">
        <v>801</v>
      </c>
      <c r="B286" s="266" t="s">
        <v>791</v>
      </c>
      <c r="C286" s="267">
        <v>6.7</v>
      </c>
      <c r="D286" s="268"/>
      <c r="E286" s="269"/>
      <c r="F286" s="270">
        <f t="shared" si="4"/>
        <v>0</v>
      </c>
    </row>
    <row r="287" spans="1:6" ht="15" customHeight="1">
      <c r="A287" s="265" t="s">
        <v>639</v>
      </c>
      <c r="B287" s="266" t="s">
        <v>791</v>
      </c>
      <c r="C287" s="267">
        <v>12</v>
      </c>
      <c r="D287" s="268"/>
      <c r="E287" s="269"/>
      <c r="F287" s="270">
        <f t="shared" si="4"/>
        <v>0</v>
      </c>
    </row>
    <row r="288" spans="1:6" ht="15" customHeight="1">
      <c r="A288" s="265" t="s">
        <v>636</v>
      </c>
      <c r="B288" s="266" t="s">
        <v>791</v>
      </c>
      <c r="C288" s="267">
        <v>12</v>
      </c>
      <c r="D288" s="268"/>
      <c r="E288" s="269"/>
      <c r="F288" s="270">
        <f t="shared" si="4"/>
        <v>0</v>
      </c>
    </row>
    <row r="289" spans="1:6" ht="15" customHeight="1">
      <c r="A289" s="265" t="s">
        <v>638</v>
      </c>
      <c r="B289" s="266" t="s">
        <v>791</v>
      </c>
      <c r="C289" s="267">
        <v>12</v>
      </c>
      <c r="D289" s="268"/>
      <c r="E289" s="269"/>
      <c r="F289" s="270">
        <f t="shared" si="4"/>
        <v>0</v>
      </c>
    </row>
    <row r="290" spans="1:6" ht="15" customHeight="1">
      <c r="A290" s="265" t="s">
        <v>637</v>
      </c>
      <c r="B290" s="266" t="s">
        <v>791</v>
      </c>
      <c r="C290" s="267">
        <v>12</v>
      </c>
      <c r="D290" s="268"/>
      <c r="E290" s="269"/>
      <c r="F290" s="270">
        <f t="shared" si="4"/>
        <v>0</v>
      </c>
    </row>
    <row r="291" spans="1:6" ht="15" customHeight="1">
      <c r="A291" s="265" t="s">
        <v>634</v>
      </c>
      <c r="B291" s="266" t="s">
        <v>791</v>
      </c>
      <c r="C291" s="267">
        <v>12</v>
      </c>
      <c r="D291" s="268"/>
      <c r="E291" s="269"/>
      <c r="F291" s="270">
        <f t="shared" si="4"/>
        <v>0</v>
      </c>
    </row>
    <row r="292" spans="1:6" ht="15" customHeight="1">
      <c r="A292" s="265" t="s">
        <v>641</v>
      </c>
      <c r="B292" s="266" t="s">
        <v>791</v>
      </c>
      <c r="C292" s="267">
        <v>12</v>
      </c>
      <c r="D292" s="268"/>
      <c r="E292" s="269"/>
      <c r="F292" s="270">
        <f t="shared" si="4"/>
        <v>0</v>
      </c>
    </row>
    <row r="293" spans="1:6" ht="15" customHeight="1" thickBot="1">
      <c r="A293" s="271" t="s">
        <v>787</v>
      </c>
      <c r="B293" s="272" t="s">
        <v>791</v>
      </c>
      <c r="C293" s="273">
        <v>12.2</v>
      </c>
      <c r="D293" s="274"/>
      <c r="E293" s="275"/>
      <c r="F293" s="276">
        <f t="shared" si="4"/>
        <v>0</v>
      </c>
    </row>
    <row r="294" spans="1:6" ht="15" customHeight="1">
      <c r="A294" s="247" t="s">
        <v>802</v>
      </c>
      <c r="B294" s="248" t="s">
        <v>803</v>
      </c>
      <c r="C294" s="249">
        <v>100.8</v>
      </c>
      <c r="D294" s="250" t="s">
        <v>804</v>
      </c>
      <c r="E294" s="251">
        <f>SUM(C294:C295)</f>
        <v>201.6</v>
      </c>
      <c r="F294" s="252">
        <f t="shared" si="4"/>
        <v>0.011704836082944092</v>
      </c>
    </row>
    <row r="295" spans="1:6" ht="15" customHeight="1" thickBot="1">
      <c r="A295" s="271" t="s">
        <v>805</v>
      </c>
      <c r="B295" s="272" t="s">
        <v>803</v>
      </c>
      <c r="C295" s="273">
        <v>100.8</v>
      </c>
      <c r="D295" s="274" t="s">
        <v>804</v>
      </c>
      <c r="E295" s="275"/>
      <c r="F295" s="276">
        <f t="shared" si="4"/>
        <v>0</v>
      </c>
    </row>
    <row r="296" spans="1:6" ht="15" customHeight="1">
      <c r="A296" s="247" t="s">
        <v>806</v>
      </c>
      <c r="B296" s="248" t="s">
        <v>807</v>
      </c>
      <c r="C296" s="249">
        <v>56.6</v>
      </c>
      <c r="D296" s="250" t="s">
        <v>808</v>
      </c>
      <c r="E296" s="251">
        <f>SUM(C296:C319)</f>
        <v>1381.95</v>
      </c>
      <c r="F296" s="252">
        <f t="shared" si="4"/>
        <v>0.0802356062739315</v>
      </c>
    </row>
    <row r="297" spans="1:6" ht="15" customHeight="1">
      <c r="A297" s="265" t="s">
        <v>655</v>
      </c>
      <c r="B297" s="266" t="s">
        <v>807</v>
      </c>
      <c r="C297" s="267">
        <v>67.2</v>
      </c>
      <c r="D297" s="268" t="s">
        <v>808</v>
      </c>
      <c r="E297" s="269"/>
      <c r="F297" s="270">
        <f t="shared" si="4"/>
        <v>0</v>
      </c>
    </row>
    <row r="298" spans="1:6" ht="15" customHeight="1">
      <c r="A298" s="265" t="s">
        <v>605</v>
      </c>
      <c r="B298" s="266" t="s">
        <v>807</v>
      </c>
      <c r="C298" s="267">
        <v>75.6</v>
      </c>
      <c r="D298" s="268" t="s">
        <v>808</v>
      </c>
      <c r="E298" s="269"/>
      <c r="F298" s="270">
        <f t="shared" si="4"/>
        <v>0</v>
      </c>
    </row>
    <row r="299" spans="1:6" ht="15" customHeight="1">
      <c r="A299" s="265" t="s">
        <v>809</v>
      </c>
      <c r="B299" s="266" t="s">
        <v>807</v>
      </c>
      <c r="C299" s="267">
        <v>78.9</v>
      </c>
      <c r="D299" s="268" t="s">
        <v>808</v>
      </c>
      <c r="E299" s="269"/>
      <c r="F299" s="270">
        <f t="shared" si="4"/>
        <v>0</v>
      </c>
    </row>
    <row r="300" spans="1:6" ht="15" customHeight="1">
      <c r="A300" s="265" t="s">
        <v>810</v>
      </c>
      <c r="B300" s="266" t="s">
        <v>807</v>
      </c>
      <c r="C300" s="267">
        <v>2.1</v>
      </c>
      <c r="D300" s="268" t="s">
        <v>811</v>
      </c>
      <c r="E300" s="269"/>
      <c r="F300" s="270">
        <f t="shared" si="4"/>
        <v>0</v>
      </c>
    </row>
    <row r="301" spans="1:6" ht="15" customHeight="1">
      <c r="A301" s="265" t="s">
        <v>810</v>
      </c>
      <c r="B301" s="266" t="s">
        <v>807</v>
      </c>
      <c r="C301" s="267">
        <v>15.8</v>
      </c>
      <c r="D301" s="268" t="s">
        <v>811</v>
      </c>
      <c r="E301" s="269"/>
      <c r="F301" s="270">
        <f t="shared" si="4"/>
        <v>0</v>
      </c>
    </row>
    <row r="302" spans="1:6" ht="15" customHeight="1">
      <c r="A302" s="265" t="s">
        <v>644</v>
      </c>
      <c r="B302" s="266" t="s">
        <v>807</v>
      </c>
      <c r="C302" s="267">
        <v>47.5</v>
      </c>
      <c r="D302" s="268" t="s">
        <v>811</v>
      </c>
      <c r="E302" s="269"/>
      <c r="F302" s="270">
        <f t="shared" si="4"/>
        <v>0</v>
      </c>
    </row>
    <row r="303" spans="1:6" ht="15" customHeight="1">
      <c r="A303" s="265" t="s">
        <v>537</v>
      </c>
      <c r="B303" s="266" t="s">
        <v>807</v>
      </c>
      <c r="C303" s="267">
        <v>50.4</v>
      </c>
      <c r="D303" s="268" t="s">
        <v>811</v>
      </c>
      <c r="E303" s="269"/>
      <c r="F303" s="270">
        <f t="shared" si="4"/>
        <v>0</v>
      </c>
    </row>
    <row r="304" spans="1:6" ht="15" customHeight="1">
      <c r="A304" s="265" t="s">
        <v>812</v>
      </c>
      <c r="B304" s="266" t="s">
        <v>807</v>
      </c>
      <c r="C304" s="267">
        <v>73.3</v>
      </c>
      <c r="D304" s="268" t="s">
        <v>811</v>
      </c>
      <c r="E304" s="269"/>
      <c r="F304" s="270">
        <f t="shared" si="4"/>
        <v>0</v>
      </c>
    </row>
    <row r="305" spans="1:6" ht="15" customHeight="1">
      <c r="A305" s="265" t="s">
        <v>813</v>
      </c>
      <c r="B305" s="266" t="s">
        <v>807</v>
      </c>
      <c r="C305" s="267">
        <v>86.1</v>
      </c>
      <c r="D305" s="268" t="s">
        <v>811</v>
      </c>
      <c r="E305" s="269"/>
      <c r="F305" s="270">
        <f t="shared" si="4"/>
        <v>0</v>
      </c>
    </row>
    <row r="306" spans="1:6" ht="15" customHeight="1">
      <c r="A306" s="265" t="s">
        <v>814</v>
      </c>
      <c r="B306" s="266" t="s">
        <v>807</v>
      </c>
      <c r="C306" s="267">
        <v>90.9</v>
      </c>
      <c r="D306" s="268" t="s">
        <v>811</v>
      </c>
      <c r="E306" s="269"/>
      <c r="F306" s="270">
        <f t="shared" si="4"/>
        <v>0</v>
      </c>
    </row>
    <row r="307" spans="1:6" ht="15" customHeight="1">
      <c r="A307" s="265" t="s">
        <v>815</v>
      </c>
      <c r="B307" s="266" t="s">
        <v>807</v>
      </c>
      <c r="C307" s="267">
        <v>100.8</v>
      </c>
      <c r="D307" s="268" t="s">
        <v>811</v>
      </c>
      <c r="E307" s="269"/>
      <c r="F307" s="270">
        <f t="shared" si="4"/>
        <v>0</v>
      </c>
    </row>
    <row r="308" spans="1:6" ht="15" customHeight="1">
      <c r="A308" s="265" t="s">
        <v>816</v>
      </c>
      <c r="B308" s="266" t="s">
        <v>807</v>
      </c>
      <c r="C308" s="267">
        <v>14.35</v>
      </c>
      <c r="D308" s="268" t="s">
        <v>817</v>
      </c>
      <c r="E308" s="269"/>
      <c r="F308" s="270">
        <f t="shared" si="4"/>
        <v>0</v>
      </c>
    </row>
    <row r="309" spans="1:6" ht="15" customHeight="1">
      <c r="A309" s="265" t="s">
        <v>818</v>
      </c>
      <c r="B309" s="266" t="s">
        <v>807</v>
      </c>
      <c r="C309" s="267">
        <v>67.2</v>
      </c>
      <c r="D309" s="268" t="s">
        <v>817</v>
      </c>
      <c r="E309" s="269"/>
      <c r="F309" s="270">
        <f t="shared" si="4"/>
        <v>0</v>
      </c>
    </row>
    <row r="310" spans="1:6" ht="15" customHeight="1">
      <c r="A310" s="265" t="s">
        <v>819</v>
      </c>
      <c r="B310" s="266" t="s">
        <v>807</v>
      </c>
      <c r="C310" s="267">
        <v>50.4</v>
      </c>
      <c r="D310" s="268" t="s">
        <v>820</v>
      </c>
      <c r="E310" s="269"/>
      <c r="F310" s="270">
        <f t="shared" si="4"/>
        <v>0</v>
      </c>
    </row>
    <row r="311" spans="1:6" ht="15" customHeight="1">
      <c r="A311" s="265" t="s">
        <v>821</v>
      </c>
      <c r="B311" s="266" t="s">
        <v>807</v>
      </c>
      <c r="C311" s="267">
        <v>72.6</v>
      </c>
      <c r="D311" s="268" t="s">
        <v>820</v>
      </c>
      <c r="E311" s="269"/>
      <c r="F311" s="270">
        <f t="shared" si="4"/>
        <v>0</v>
      </c>
    </row>
    <row r="312" spans="1:6" ht="15" customHeight="1">
      <c r="A312" s="265" t="s">
        <v>822</v>
      </c>
      <c r="B312" s="266" t="s">
        <v>807</v>
      </c>
      <c r="C312" s="267">
        <v>16</v>
      </c>
      <c r="D312" s="268" t="s">
        <v>823</v>
      </c>
      <c r="E312" s="269"/>
      <c r="F312" s="270">
        <f t="shared" si="4"/>
        <v>0</v>
      </c>
    </row>
    <row r="313" spans="1:6" ht="15" customHeight="1">
      <c r="A313" s="265" t="s">
        <v>824</v>
      </c>
      <c r="B313" s="266" t="s">
        <v>807</v>
      </c>
      <c r="C313" s="267">
        <v>17.2</v>
      </c>
      <c r="D313" s="268" t="s">
        <v>823</v>
      </c>
      <c r="E313" s="269"/>
      <c r="F313" s="270">
        <f t="shared" si="4"/>
        <v>0</v>
      </c>
    </row>
    <row r="314" spans="1:6" ht="15" customHeight="1">
      <c r="A314" s="265" t="s">
        <v>825</v>
      </c>
      <c r="B314" s="266" t="s">
        <v>807</v>
      </c>
      <c r="C314" s="267">
        <v>63.2</v>
      </c>
      <c r="D314" s="268" t="s">
        <v>823</v>
      </c>
      <c r="E314" s="269"/>
      <c r="F314" s="270">
        <f t="shared" si="4"/>
        <v>0</v>
      </c>
    </row>
    <row r="315" spans="1:6" ht="15" customHeight="1">
      <c r="A315" s="265" t="s">
        <v>826</v>
      </c>
      <c r="B315" s="266" t="s">
        <v>807</v>
      </c>
      <c r="C315" s="267">
        <v>73.8</v>
      </c>
      <c r="D315" s="268" t="s">
        <v>823</v>
      </c>
      <c r="E315" s="269"/>
      <c r="F315" s="270">
        <f t="shared" si="4"/>
        <v>0</v>
      </c>
    </row>
    <row r="316" spans="1:6" ht="15" customHeight="1">
      <c r="A316" s="265" t="s">
        <v>827</v>
      </c>
      <c r="B316" s="266" t="s">
        <v>807</v>
      </c>
      <c r="C316" s="267">
        <v>100.8</v>
      </c>
      <c r="D316" s="268" t="s">
        <v>823</v>
      </c>
      <c r="E316" s="269"/>
      <c r="F316" s="270">
        <f t="shared" si="4"/>
        <v>0</v>
      </c>
    </row>
    <row r="317" spans="1:6" ht="15" customHeight="1">
      <c r="A317" s="265" t="s">
        <v>828</v>
      </c>
      <c r="B317" s="266" t="s">
        <v>807</v>
      </c>
      <c r="C317" s="267">
        <v>62.9</v>
      </c>
      <c r="D317" s="268" t="s">
        <v>829</v>
      </c>
      <c r="E317" s="269"/>
      <c r="F317" s="270">
        <f t="shared" si="4"/>
        <v>0</v>
      </c>
    </row>
    <row r="318" spans="1:6" ht="15" customHeight="1">
      <c r="A318" s="265" t="s">
        <v>830</v>
      </c>
      <c r="B318" s="266" t="s">
        <v>807</v>
      </c>
      <c r="C318" s="267">
        <v>84</v>
      </c>
      <c r="D318" s="268" t="s">
        <v>829</v>
      </c>
      <c r="E318" s="269"/>
      <c r="F318" s="270">
        <f t="shared" si="4"/>
        <v>0</v>
      </c>
    </row>
    <row r="319" spans="1:6" ht="15" customHeight="1" thickBot="1">
      <c r="A319" s="271" t="s">
        <v>824</v>
      </c>
      <c r="B319" s="272" t="s">
        <v>807</v>
      </c>
      <c r="C319" s="273">
        <v>14.3</v>
      </c>
      <c r="D319" s="274" t="s">
        <v>717</v>
      </c>
      <c r="E319" s="275"/>
      <c r="F319" s="276">
        <f t="shared" si="4"/>
        <v>0</v>
      </c>
    </row>
    <row r="320" spans="1:6" ht="15" customHeight="1">
      <c r="A320" s="247" t="s">
        <v>831</v>
      </c>
      <c r="B320" s="248" t="s">
        <v>832</v>
      </c>
      <c r="C320" s="249">
        <v>6.1</v>
      </c>
      <c r="D320" s="250" t="s">
        <v>833</v>
      </c>
      <c r="E320" s="251">
        <f>SUM(C320:C324)</f>
        <v>129.8</v>
      </c>
      <c r="F320" s="252">
        <f t="shared" si="4"/>
        <v>0.007536149422451108</v>
      </c>
    </row>
    <row r="321" spans="1:6" ht="15" customHeight="1">
      <c r="A321" s="265" t="s">
        <v>834</v>
      </c>
      <c r="B321" s="266" t="s">
        <v>832</v>
      </c>
      <c r="C321" s="267">
        <v>12.5</v>
      </c>
      <c r="D321" s="268" t="s">
        <v>833</v>
      </c>
      <c r="E321" s="269"/>
      <c r="F321" s="270">
        <f t="shared" si="4"/>
        <v>0</v>
      </c>
    </row>
    <row r="322" spans="1:6" ht="15" customHeight="1">
      <c r="A322" s="265" t="s">
        <v>835</v>
      </c>
      <c r="B322" s="266" t="s">
        <v>832</v>
      </c>
      <c r="C322" s="267">
        <v>15.1</v>
      </c>
      <c r="D322" s="268" t="s">
        <v>833</v>
      </c>
      <c r="E322" s="269"/>
      <c r="F322" s="270">
        <f t="shared" si="4"/>
        <v>0</v>
      </c>
    </row>
    <row r="323" spans="1:6" ht="15" customHeight="1">
      <c r="A323" s="265" t="s">
        <v>836</v>
      </c>
      <c r="B323" s="266" t="s">
        <v>832</v>
      </c>
      <c r="C323" s="267">
        <v>45.7</v>
      </c>
      <c r="D323" s="268" t="s">
        <v>837</v>
      </c>
      <c r="E323" s="269"/>
      <c r="F323" s="270">
        <f t="shared" si="4"/>
        <v>0</v>
      </c>
    </row>
    <row r="324" spans="1:6" ht="15" customHeight="1" thickBot="1">
      <c r="A324" s="271" t="s">
        <v>819</v>
      </c>
      <c r="B324" s="272" t="s">
        <v>832</v>
      </c>
      <c r="C324" s="273">
        <v>50.4</v>
      </c>
      <c r="D324" s="274" t="s">
        <v>837</v>
      </c>
      <c r="E324" s="275"/>
      <c r="F324" s="276">
        <f t="shared" si="4"/>
        <v>0</v>
      </c>
    </row>
    <row r="325" spans="1:6" ht="15" customHeight="1">
      <c r="A325" s="247" t="s">
        <v>838</v>
      </c>
      <c r="B325" s="248" t="s">
        <v>839</v>
      </c>
      <c r="C325" s="249">
        <v>6.9</v>
      </c>
      <c r="D325" s="250" t="s">
        <v>840</v>
      </c>
      <c r="E325" s="251">
        <f>SUM(C325:C350)</f>
        <v>1305.5749999999998</v>
      </c>
      <c r="F325" s="252">
        <f aca="true" t="shared" si="5" ref="F325:F350">E325/$E$2</f>
        <v>0.07580129647316336</v>
      </c>
    </row>
    <row r="326" spans="1:6" ht="15" customHeight="1">
      <c r="A326" s="283" t="s">
        <v>816</v>
      </c>
      <c r="B326" s="284" t="s">
        <v>839</v>
      </c>
      <c r="C326" s="285">
        <v>12.15</v>
      </c>
      <c r="D326" s="286" t="s">
        <v>840</v>
      </c>
      <c r="E326" s="287"/>
      <c r="F326" s="288">
        <f t="shared" si="5"/>
        <v>0</v>
      </c>
    </row>
    <row r="327" spans="1:6" ht="15" customHeight="1">
      <c r="A327" s="283" t="s">
        <v>541</v>
      </c>
      <c r="B327" s="284" t="s">
        <v>839</v>
      </c>
      <c r="C327" s="285">
        <v>31.6</v>
      </c>
      <c r="D327" s="286" t="s">
        <v>841</v>
      </c>
      <c r="E327" s="287"/>
      <c r="F327" s="288">
        <f t="shared" si="5"/>
        <v>0</v>
      </c>
    </row>
    <row r="328" spans="1:6" ht="15" customHeight="1">
      <c r="A328" s="283" t="s">
        <v>842</v>
      </c>
      <c r="B328" s="284" t="s">
        <v>839</v>
      </c>
      <c r="C328" s="285">
        <v>100.8</v>
      </c>
      <c r="D328" s="286" t="s">
        <v>768</v>
      </c>
      <c r="E328" s="287"/>
      <c r="F328" s="288">
        <f t="shared" si="5"/>
        <v>0</v>
      </c>
    </row>
    <row r="329" spans="1:6" ht="15" customHeight="1">
      <c r="A329" s="283" t="s">
        <v>843</v>
      </c>
      <c r="B329" s="284" t="s">
        <v>839</v>
      </c>
      <c r="C329" s="285">
        <v>100.8</v>
      </c>
      <c r="D329" s="286" t="s">
        <v>768</v>
      </c>
      <c r="E329" s="287"/>
      <c r="F329" s="288">
        <f t="shared" si="5"/>
        <v>0</v>
      </c>
    </row>
    <row r="330" spans="1:6" ht="15" customHeight="1">
      <c r="A330" s="283" t="s">
        <v>844</v>
      </c>
      <c r="B330" s="284" t="s">
        <v>839</v>
      </c>
      <c r="C330" s="285">
        <v>100.8</v>
      </c>
      <c r="D330" s="286" t="s">
        <v>768</v>
      </c>
      <c r="E330" s="287"/>
      <c r="F330" s="288">
        <f t="shared" si="5"/>
        <v>0</v>
      </c>
    </row>
    <row r="331" spans="1:6" ht="15" customHeight="1">
      <c r="A331" s="283" t="s">
        <v>845</v>
      </c>
      <c r="B331" s="284" t="s">
        <v>839</v>
      </c>
      <c r="C331" s="285">
        <v>21.7</v>
      </c>
      <c r="D331" s="286" t="s">
        <v>846</v>
      </c>
      <c r="E331" s="287"/>
      <c r="F331" s="288">
        <f t="shared" si="5"/>
        <v>0</v>
      </c>
    </row>
    <row r="332" spans="1:6" ht="15" customHeight="1">
      <c r="A332" s="283" t="s">
        <v>650</v>
      </c>
      <c r="B332" s="284" t="s">
        <v>839</v>
      </c>
      <c r="C332" s="285">
        <v>63</v>
      </c>
      <c r="D332" s="286" t="s">
        <v>846</v>
      </c>
      <c r="E332" s="287"/>
      <c r="F332" s="288">
        <f t="shared" si="5"/>
        <v>0</v>
      </c>
    </row>
    <row r="333" spans="1:6" ht="15" customHeight="1">
      <c r="A333" s="283" t="s">
        <v>847</v>
      </c>
      <c r="B333" s="284" t="s">
        <v>839</v>
      </c>
      <c r="C333" s="285">
        <v>1</v>
      </c>
      <c r="D333" s="286" t="s">
        <v>848</v>
      </c>
      <c r="E333" s="287"/>
      <c r="F333" s="288">
        <f t="shared" si="5"/>
        <v>0</v>
      </c>
    </row>
    <row r="334" spans="1:6" ht="15" customHeight="1">
      <c r="A334" s="283" t="s">
        <v>672</v>
      </c>
      <c r="B334" s="284" t="s">
        <v>839</v>
      </c>
      <c r="C334" s="285">
        <v>3.025</v>
      </c>
      <c r="D334" s="286" t="s">
        <v>849</v>
      </c>
      <c r="E334" s="287"/>
      <c r="F334" s="288">
        <f t="shared" si="5"/>
        <v>0</v>
      </c>
    </row>
    <row r="335" spans="1:6" ht="15" customHeight="1">
      <c r="A335" s="283" t="s">
        <v>850</v>
      </c>
      <c r="B335" s="284" t="s">
        <v>839</v>
      </c>
      <c r="C335" s="285">
        <v>6.2</v>
      </c>
      <c r="D335" s="286" t="s">
        <v>849</v>
      </c>
      <c r="E335" s="287"/>
      <c r="F335" s="288">
        <f t="shared" si="5"/>
        <v>0</v>
      </c>
    </row>
    <row r="336" spans="1:6" ht="15" customHeight="1">
      <c r="A336" s="283" t="s">
        <v>851</v>
      </c>
      <c r="B336" s="284" t="s">
        <v>839</v>
      </c>
      <c r="C336" s="285">
        <v>6.7</v>
      </c>
      <c r="D336" s="286" t="s">
        <v>849</v>
      </c>
      <c r="E336" s="287"/>
      <c r="F336" s="288">
        <f t="shared" si="5"/>
        <v>0</v>
      </c>
    </row>
    <row r="337" spans="1:6" ht="15" customHeight="1">
      <c r="A337" s="283" t="s">
        <v>852</v>
      </c>
      <c r="B337" s="284" t="s">
        <v>839</v>
      </c>
      <c r="C337" s="285">
        <v>7.2</v>
      </c>
      <c r="D337" s="286" t="s">
        <v>849</v>
      </c>
      <c r="E337" s="287"/>
      <c r="F337" s="288">
        <f t="shared" si="5"/>
        <v>0</v>
      </c>
    </row>
    <row r="338" spans="1:6" ht="15" customHeight="1">
      <c r="A338" s="283" t="s">
        <v>853</v>
      </c>
      <c r="B338" s="284" t="s">
        <v>839</v>
      </c>
      <c r="C338" s="285">
        <v>7.3</v>
      </c>
      <c r="D338" s="286" t="s">
        <v>849</v>
      </c>
      <c r="E338" s="287"/>
      <c r="F338" s="288">
        <f t="shared" si="5"/>
        <v>0</v>
      </c>
    </row>
    <row r="339" spans="1:6" ht="15" customHeight="1">
      <c r="A339" s="283" t="s">
        <v>854</v>
      </c>
      <c r="B339" s="284" t="s">
        <v>839</v>
      </c>
      <c r="C339" s="285">
        <v>7.4</v>
      </c>
      <c r="D339" s="286" t="s">
        <v>849</v>
      </c>
      <c r="E339" s="287"/>
      <c r="F339" s="288">
        <f t="shared" si="5"/>
        <v>0</v>
      </c>
    </row>
    <row r="340" spans="1:6" ht="15" customHeight="1">
      <c r="A340" s="283" t="s">
        <v>855</v>
      </c>
      <c r="B340" s="284" t="s">
        <v>839</v>
      </c>
      <c r="C340" s="285">
        <v>7.6</v>
      </c>
      <c r="D340" s="286" t="s">
        <v>849</v>
      </c>
      <c r="E340" s="287"/>
      <c r="F340" s="288">
        <f t="shared" si="5"/>
        <v>0</v>
      </c>
    </row>
    <row r="341" spans="1:6" ht="15" customHeight="1">
      <c r="A341" s="283" t="s">
        <v>856</v>
      </c>
      <c r="B341" s="284" t="s">
        <v>839</v>
      </c>
      <c r="C341" s="285">
        <v>8.7</v>
      </c>
      <c r="D341" s="286" t="s">
        <v>849</v>
      </c>
      <c r="E341" s="287"/>
      <c r="F341" s="288">
        <f t="shared" si="5"/>
        <v>0</v>
      </c>
    </row>
    <row r="342" spans="1:6" ht="15" customHeight="1">
      <c r="A342" s="283" t="s">
        <v>449</v>
      </c>
      <c r="B342" s="284" t="s">
        <v>839</v>
      </c>
      <c r="C342" s="285">
        <v>73.5</v>
      </c>
      <c r="D342" s="286" t="s">
        <v>857</v>
      </c>
      <c r="E342" s="287"/>
      <c r="F342" s="288">
        <f t="shared" si="5"/>
        <v>0</v>
      </c>
    </row>
    <row r="343" spans="1:6" ht="15" customHeight="1">
      <c r="A343" s="283" t="s">
        <v>858</v>
      </c>
      <c r="B343" s="284" t="s">
        <v>839</v>
      </c>
      <c r="C343" s="285">
        <v>100.8</v>
      </c>
      <c r="D343" s="286" t="s">
        <v>857</v>
      </c>
      <c r="E343" s="287"/>
      <c r="F343" s="288">
        <f t="shared" si="5"/>
        <v>0</v>
      </c>
    </row>
    <row r="344" spans="1:6" ht="15" customHeight="1">
      <c r="A344" s="283" t="s">
        <v>818</v>
      </c>
      <c r="B344" s="284" t="s">
        <v>839</v>
      </c>
      <c r="C344" s="285">
        <v>33.6</v>
      </c>
      <c r="D344" s="286" t="s">
        <v>859</v>
      </c>
      <c r="E344" s="287"/>
      <c r="F344" s="288">
        <f t="shared" si="5"/>
        <v>0</v>
      </c>
    </row>
    <row r="345" spans="1:6" ht="15" customHeight="1">
      <c r="A345" s="283" t="s">
        <v>860</v>
      </c>
      <c r="B345" s="284" t="s">
        <v>839</v>
      </c>
      <c r="C345" s="285">
        <v>100.8</v>
      </c>
      <c r="D345" s="286" t="s">
        <v>859</v>
      </c>
      <c r="E345" s="287"/>
      <c r="F345" s="288">
        <f t="shared" si="5"/>
        <v>0</v>
      </c>
    </row>
    <row r="346" spans="1:6" ht="15" customHeight="1">
      <c r="A346" s="283" t="s">
        <v>861</v>
      </c>
      <c r="B346" s="284" t="s">
        <v>839</v>
      </c>
      <c r="C346" s="285">
        <v>100.8</v>
      </c>
      <c r="D346" s="286" t="s">
        <v>859</v>
      </c>
      <c r="E346" s="287"/>
      <c r="F346" s="288">
        <f t="shared" si="5"/>
        <v>0</v>
      </c>
    </row>
    <row r="347" spans="1:6" ht="15" customHeight="1">
      <c r="A347" s="283" t="s">
        <v>862</v>
      </c>
      <c r="B347" s="284" t="s">
        <v>839</v>
      </c>
      <c r="C347" s="285">
        <v>100.8</v>
      </c>
      <c r="D347" s="286" t="s">
        <v>859</v>
      </c>
      <c r="E347" s="287"/>
      <c r="F347" s="288">
        <f t="shared" si="5"/>
        <v>0</v>
      </c>
    </row>
    <row r="348" spans="1:6" ht="15" customHeight="1">
      <c r="A348" s="283" t="s">
        <v>863</v>
      </c>
      <c r="B348" s="284" t="s">
        <v>839</v>
      </c>
      <c r="C348" s="285">
        <v>100.8</v>
      </c>
      <c r="D348" s="286" t="s">
        <v>859</v>
      </c>
      <c r="E348" s="287"/>
      <c r="F348" s="288">
        <f t="shared" si="5"/>
        <v>0</v>
      </c>
    </row>
    <row r="349" spans="1:6" ht="15" customHeight="1">
      <c r="A349" s="283" t="s">
        <v>864</v>
      </c>
      <c r="B349" s="284" t="s">
        <v>839</v>
      </c>
      <c r="C349" s="285">
        <v>100.8</v>
      </c>
      <c r="D349" s="286" t="s">
        <v>859</v>
      </c>
      <c r="E349" s="287"/>
      <c r="F349" s="288">
        <f t="shared" si="5"/>
        <v>0</v>
      </c>
    </row>
    <row r="350" spans="1:6" ht="15" customHeight="1" thickBot="1">
      <c r="A350" s="259" t="s">
        <v>865</v>
      </c>
      <c r="B350" s="260" t="s">
        <v>839</v>
      </c>
      <c r="C350" s="261">
        <v>100.8</v>
      </c>
      <c r="D350" s="262" t="s">
        <v>859</v>
      </c>
      <c r="E350" s="289"/>
      <c r="F350" s="264">
        <f t="shared" si="5"/>
        <v>0</v>
      </c>
    </row>
    <row r="351" ht="12" customHeight="1">
      <c r="F351" s="291">
        <f>SUM(F4:F325)</f>
        <v>1</v>
      </c>
    </row>
    <row r="352" ht="12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A2">
      <selection activeCell="H29" sqref="H29"/>
    </sheetView>
  </sheetViews>
  <sheetFormatPr defaultColWidth="9.140625" defaultRowHeight="12.75"/>
  <cols>
    <col min="1" max="1" width="24.8515625" style="1" customWidth="1"/>
    <col min="2" max="2" width="13.421875" style="2" bestFit="1" customWidth="1"/>
    <col min="3" max="3" width="28.8515625" style="2" bestFit="1" customWidth="1"/>
    <col min="4" max="4" width="23.7109375" style="2" customWidth="1"/>
    <col min="5" max="16384" width="9.140625" style="1" customWidth="1"/>
  </cols>
  <sheetData>
    <row r="1" spans="1:4" s="4" customFormat="1" ht="26.25">
      <c r="A1" s="321" t="s">
        <v>51</v>
      </c>
      <c r="B1" s="321"/>
      <c r="C1" s="321"/>
      <c r="D1" s="321"/>
    </row>
    <row r="2" ht="13.5" thickBot="1">
      <c r="A2" s="2"/>
    </row>
    <row r="3" spans="1:4" s="6" customFormat="1" ht="21" thickBot="1">
      <c r="A3" s="322" t="s">
        <v>26</v>
      </c>
      <c r="B3" s="323"/>
      <c r="C3" s="323"/>
      <c r="D3" s="324"/>
    </row>
    <row r="4" spans="1:4" ht="13.5" thickBot="1">
      <c r="A4" s="14" t="s">
        <v>59</v>
      </c>
      <c r="B4" s="15" t="s">
        <v>9</v>
      </c>
      <c r="C4" s="16" t="s">
        <v>6</v>
      </c>
      <c r="D4" s="201" t="s">
        <v>60</v>
      </c>
    </row>
    <row r="5" spans="1:4" ht="12.75">
      <c r="A5" s="10" t="s">
        <v>18</v>
      </c>
      <c r="B5" s="21" t="s">
        <v>11</v>
      </c>
      <c r="C5" s="7" t="s">
        <v>129</v>
      </c>
      <c r="D5" s="22">
        <v>0</v>
      </c>
    </row>
    <row r="6" spans="1:4" ht="12.75">
      <c r="A6" s="10" t="s">
        <v>63</v>
      </c>
      <c r="B6" s="23" t="s">
        <v>8</v>
      </c>
      <c r="C6" s="7" t="s">
        <v>7</v>
      </c>
      <c r="D6" s="22" t="s">
        <v>52</v>
      </c>
    </row>
    <row r="7" spans="1:4" ht="12.75">
      <c r="A7" s="10" t="s">
        <v>53</v>
      </c>
      <c r="B7" s="21" t="s">
        <v>10</v>
      </c>
      <c r="C7" s="7" t="s">
        <v>54</v>
      </c>
      <c r="D7" s="22" t="s">
        <v>57</v>
      </c>
    </row>
    <row r="8" spans="1:4" ht="12.75">
      <c r="A8" s="10" t="s">
        <v>55</v>
      </c>
      <c r="B8" s="21" t="s">
        <v>10</v>
      </c>
      <c r="C8" s="7" t="s">
        <v>54</v>
      </c>
      <c r="D8" s="22" t="s">
        <v>56</v>
      </c>
    </row>
    <row r="9" spans="1:4" ht="12.75" hidden="1">
      <c r="A9" s="10" t="s">
        <v>128</v>
      </c>
      <c r="B9" s="21" t="s">
        <v>11</v>
      </c>
      <c r="C9" s="7" t="s">
        <v>91</v>
      </c>
      <c r="D9" s="22" t="s">
        <v>135</v>
      </c>
    </row>
    <row r="10" spans="1:4" ht="12.75">
      <c r="A10" s="10" t="s">
        <v>136</v>
      </c>
      <c r="B10" s="21" t="s">
        <v>138</v>
      </c>
      <c r="C10" s="7" t="s">
        <v>172</v>
      </c>
      <c r="D10" s="22" t="s">
        <v>137</v>
      </c>
    </row>
    <row r="11" spans="1:4" ht="12.75">
      <c r="A11" s="10" t="s">
        <v>22</v>
      </c>
      <c r="B11" s="23" t="s">
        <v>8</v>
      </c>
      <c r="C11" s="8" t="s">
        <v>8</v>
      </c>
      <c r="D11" s="22" t="s">
        <v>23</v>
      </c>
    </row>
    <row r="12" spans="1:4" ht="13.5" thickBot="1">
      <c r="A12" s="10" t="s">
        <v>28</v>
      </c>
      <c r="B12" s="23" t="s">
        <v>8</v>
      </c>
      <c r="C12" s="8" t="s">
        <v>8</v>
      </c>
      <c r="D12" s="36" t="s">
        <v>58</v>
      </c>
    </row>
    <row r="13" spans="1:4" ht="13.5" thickBot="1">
      <c r="A13" s="10"/>
      <c r="B13" s="23"/>
      <c r="C13" s="39"/>
      <c r="D13" s="63" t="s">
        <v>61</v>
      </c>
    </row>
    <row r="14" spans="1:4" ht="12.75">
      <c r="A14" s="10" t="s">
        <v>31</v>
      </c>
      <c r="B14" s="21" t="s">
        <v>34</v>
      </c>
      <c r="C14" s="40" t="s">
        <v>132</v>
      </c>
      <c r="D14" s="64">
        <v>35</v>
      </c>
    </row>
    <row r="15" spans="1:4" ht="12.75">
      <c r="A15" s="10" t="s">
        <v>32</v>
      </c>
      <c r="B15" s="21" t="s">
        <v>34</v>
      </c>
      <c r="C15" s="39" t="str">
        <f>C14</f>
        <v>FP-1004</v>
      </c>
      <c r="D15" s="65">
        <v>54</v>
      </c>
    </row>
    <row r="16" spans="1:4" ht="13.5" thickBot="1">
      <c r="A16" s="11" t="s">
        <v>33</v>
      </c>
      <c r="B16" s="24" t="s">
        <v>34</v>
      </c>
      <c r="C16" s="41" t="str">
        <f>C15</f>
        <v>FP-1004</v>
      </c>
      <c r="D16" s="66">
        <v>11</v>
      </c>
    </row>
    <row r="17" spans="2:3" ht="13.5" thickBot="1">
      <c r="B17" s="3"/>
      <c r="C17" s="3"/>
    </row>
    <row r="18" spans="1:4" s="6" customFormat="1" ht="21" thickBot="1">
      <c r="A18" s="318" t="s">
        <v>62</v>
      </c>
      <c r="B18" s="319"/>
      <c r="C18" s="319"/>
      <c r="D18" s="320"/>
    </row>
    <row r="19" spans="1:4" ht="13.5" thickBot="1">
      <c r="A19" s="14" t="str">
        <f>A4</f>
        <v>Property</v>
      </c>
      <c r="B19" s="15" t="str">
        <f>B4</f>
        <v>Units</v>
      </c>
      <c r="C19" s="16" t="str">
        <f>C4</f>
        <v>Test method ( ASTM, or Atofina )</v>
      </c>
      <c r="D19" s="17" t="str">
        <f>D4</f>
        <v>Grade F-250</v>
      </c>
    </row>
    <row r="20" spans="1:4" ht="12.75">
      <c r="A20" s="12" t="s">
        <v>63</v>
      </c>
      <c r="B20" s="31" t="s">
        <v>8</v>
      </c>
      <c r="C20" s="13" t="str">
        <f>C6</f>
        <v>ASTM D-1646</v>
      </c>
      <c r="D20" s="30" t="s">
        <v>64</v>
      </c>
    </row>
    <row r="21" spans="1:4" ht="12.75">
      <c r="A21" s="10" t="s">
        <v>65</v>
      </c>
      <c r="B21" s="9" t="s">
        <v>15</v>
      </c>
      <c r="C21" s="7" t="s">
        <v>27</v>
      </c>
      <c r="D21" s="42" t="s">
        <v>66</v>
      </c>
    </row>
    <row r="22" spans="1:4" ht="12.75">
      <c r="A22" s="10" t="s">
        <v>67</v>
      </c>
      <c r="B22" s="9" t="s">
        <v>15</v>
      </c>
      <c r="C22" s="7" t="str">
        <f>C21</f>
        <v>ASTM D-2084</v>
      </c>
      <c r="D22" s="38" t="s">
        <v>68</v>
      </c>
    </row>
    <row r="23" spans="1:4" ht="12.75">
      <c r="A23" s="10" t="s">
        <v>69</v>
      </c>
      <c r="B23" s="9" t="s">
        <v>14</v>
      </c>
      <c r="C23" s="7" t="str">
        <f>C22</f>
        <v>ASTM D-2084</v>
      </c>
      <c r="D23" s="38" t="s">
        <v>71</v>
      </c>
    </row>
    <row r="24" spans="1:4" ht="12.75">
      <c r="A24" s="10" t="s">
        <v>70</v>
      </c>
      <c r="B24" s="9" t="s">
        <v>14</v>
      </c>
      <c r="C24" s="7" t="str">
        <f>C23</f>
        <v>ASTM D-2084</v>
      </c>
      <c r="D24" s="38" t="s">
        <v>72</v>
      </c>
    </row>
    <row r="25" spans="1:4" s="5" customFormat="1" ht="13.5" thickBot="1">
      <c r="A25" s="33" t="s">
        <v>19</v>
      </c>
      <c r="B25" s="32" t="s">
        <v>8</v>
      </c>
      <c r="C25" s="26" t="s">
        <v>8</v>
      </c>
      <c r="D25" s="29" t="s">
        <v>73</v>
      </c>
    </row>
    <row r="27" ht="12.75">
      <c r="A27" s="1" t="s">
        <v>38</v>
      </c>
    </row>
    <row r="28" ht="13.5" thickBot="1"/>
    <row r="29" spans="1:4" ht="13.5" thickBot="1">
      <c r="A29" s="37" t="s">
        <v>74</v>
      </c>
      <c r="B29" s="17" t="s">
        <v>75</v>
      </c>
      <c r="D29" s="202" t="s">
        <v>429</v>
      </c>
    </row>
    <row r="30" spans="1:2" ht="12.75">
      <c r="A30" s="45" t="s">
        <v>76</v>
      </c>
      <c r="B30" s="30">
        <v>100</v>
      </c>
    </row>
    <row r="31" spans="1:2" ht="12.75">
      <c r="A31" s="43" t="s">
        <v>77</v>
      </c>
      <c r="B31" s="22">
        <v>60</v>
      </c>
    </row>
    <row r="32" spans="1:2" ht="12.75">
      <c r="A32" s="43" t="s">
        <v>78</v>
      </c>
      <c r="B32" s="22">
        <v>3</v>
      </c>
    </row>
    <row r="33" spans="1:2" ht="12.75">
      <c r="A33" s="43" t="s">
        <v>79</v>
      </c>
      <c r="B33" s="22">
        <v>1.5</v>
      </c>
    </row>
    <row r="34" spans="1:2" ht="12.75">
      <c r="A34" s="43" t="s">
        <v>80</v>
      </c>
      <c r="B34" s="22">
        <v>2</v>
      </c>
    </row>
    <row r="35" spans="1:2" ht="12.75">
      <c r="A35" s="43" t="s">
        <v>81</v>
      </c>
      <c r="B35" s="22">
        <v>15</v>
      </c>
    </row>
    <row r="36" spans="1:2" ht="13.5" thickBot="1">
      <c r="A36" s="44" t="s">
        <v>82</v>
      </c>
      <c r="B36" s="25">
        <v>0.9</v>
      </c>
    </row>
    <row r="38" spans="1:4" ht="27" thickBot="1">
      <c r="A38" s="321" t="s">
        <v>306</v>
      </c>
      <c r="B38" s="321"/>
      <c r="C38" s="321"/>
      <c r="D38" s="321"/>
    </row>
    <row r="39" spans="1:4" ht="12.75" customHeight="1">
      <c r="A39" s="325" t="s">
        <v>303</v>
      </c>
      <c r="B39" s="326"/>
      <c r="C39" s="327"/>
      <c r="D39" s="331" t="s">
        <v>60</v>
      </c>
    </row>
    <row r="40" spans="1:4" ht="13.5" customHeight="1" thickBot="1">
      <c r="A40" s="328"/>
      <c r="B40" s="329"/>
      <c r="C40" s="330"/>
      <c r="D40" s="332"/>
    </row>
    <row r="41" spans="1:4" ht="12.75">
      <c r="A41" s="96" t="s">
        <v>267</v>
      </c>
      <c r="B41" s="19" t="s">
        <v>268</v>
      </c>
      <c r="C41" s="156" t="s">
        <v>269</v>
      </c>
      <c r="D41" s="104" t="s">
        <v>264</v>
      </c>
    </row>
    <row r="42" spans="1:4" ht="12.75">
      <c r="A42" s="98" t="s">
        <v>270</v>
      </c>
      <c r="B42" s="95"/>
      <c r="C42" s="102"/>
      <c r="D42" s="105" t="s">
        <v>264</v>
      </c>
    </row>
    <row r="43" spans="1:4" ht="12.75">
      <c r="A43" s="98" t="s">
        <v>286</v>
      </c>
      <c r="B43" s="95"/>
      <c r="C43" s="102"/>
      <c r="D43" s="105" t="s">
        <v>264</v>
      </c>
    </row>
    <row r="44" spans="1:4" ht="13.5" thickBot="1">
      <c r="A44" s="99" t="s">
        <v>271</v>
      </c>
      <c r="B44" s="100"/>
      <c r="C44" s="157" t="s">
        <v>272</v>
      </c>
      <c r="D44" s="106" t="s">
        <v>264</v>
      </c>
    </row>
    <row r="45" spans="1:3" ht="12.75">
      <c r="A45" s="94"/>
      <c r="B45" s="94"/>
      <c r="C45" s="94"/>
    </row>
    <row r="46" spans="1:3" ht="12.75">
      <c r="A46" s="94"/>
      <c r="B46" s="94"/>
      <c r="C46" s="94"/>
    </row>
    <row r="47" spans="1:3" ht="12.75">
      <c r="A47" s="94"/>
      <c r="B47" s="94"/>
      <c r="C47" s="94"/>
    </row>
    <row r="48" spans="1:3" ht="12.75">
      <c r="A48" s="94"/>
      <c r="B48" s="94"/>
      <c r="C48" s="94"/>
    </row>
    <row r="49" spans="1:3" ht="12.75">
      <c r="A49" s="94"/>
      <c r="B49" s="94"/>
      <c r="C49" s="94"/>
    </row>
    <row r="50" spans="1:3" ht="12.75">
      <c r="A50" s="94"/>
      <c r="B50" s="94"/>
      <c r="C50" s="94"/>
    </row>
    <row r="51" spans="1:3" ht="12.75">
      <c r="A51" s="94"/>
      <c r="B51" s="94"/>
      <c r="C51" s="94"/>
    </row>
    <row r="52" spans="1:3" ht="12.75">
      <c r="A52" s="94"/>
      <c r="B52" s="94"/>
      <c r="C52" s="94"/>
    </row>
    <row r="53" spans="1:3" ht="12.75">
      <c r="A53" s="94"/>
      <c r="B53" s="94"/>
      <c r="C53" s="94"/>
    </row>
  </sheetData>
  <mergeCells count="6">
    <mergeCell ref="A18:D18"/>
    <mergeCell ref="A1:D1"/>
    <mergeCell ref="A3:D3"/>
    <mergeCell ref="A39:C40"/>
    <mergeCell ref="D39:D40"/>
    <mergeCell ref="A38:D38"/>
  </mergeCells>
  <printOptions/>
  <pageMargins left="0.75" right="0.75" top="1" bottom="1" header="0.5" footer="0.5"/>
  <pageSetup fitToHeight="1" fitToWidth="1" horizontalDpi="300" verticalDpi="300" orientation="portrait" paperSize="9" scale="96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42">
      <selection activeCell="K27" sqref="K27"/>
    </sheetView>
  </sheetViews>
  <sheetFormatPr defaultColWidth="9.140625" defaultRowHeight="12.75"/>
  <cols>
    <col min="1" max="1" width="22.28125" style="1" customWidth="1"/>
    <col min="2" max="2" width="17.00390625" style="2" customWidth="1"/>
    <col min="3" max="3" width="28.8515625" style="2" bestFit="1" customWidth="1"/>
    <col min="4" max="4" width="16.421875" style="2" customWidth="1"/>
    <col min="5" max="5" width="11.7109375" style="2" customWidth="1"/>
    <col min="6" max="6" width="16.57421875" style="2" customWidth="1"/>
    <col min="7" max="8" width="11.7109375" style="2" bestFit="1" customWidth="1"/>
    <col min="9" max="9" width="10.8515625" style="2" bestFit="1" customWidth="1"/>
    <col min="10" max="10" width="10.7109375" style="2" customWidth="1"/>
    <col min="11" max="11" width="10.421875" style="1" customWidth="1"/>
    <col min="12" max="16384" width="9.140625" style="1" customWidth="1"/>
  </cols>
  <sheetData>
    <row r="1" spans="1:10" s="4" customFormat="1" ht="26.25">
      <c r="A1" s="321" t="s">
        <v>307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4" customFormat="1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s="4" customFormat="1" ht="12.75" customHeight="1">
      <c r="A3" s="176"/>
      <c r="B3" s="176"/>
      <c r="C3" s="176"/>
      <c r="D3" s="336" t="s">
        <v>429</v>
      </c>
      <c r="E3" s="336"/>
      <c r="F3" s="336"/>
      <c r="G3" s="336"/>
      <c r="H3" s="336"/>
      <c r="I3" s="336"/>
      <c r="J3" s="336"/>
    </row>
    <row r="4" ht="13.5" thickBot="1">
      <c r="A4" s="2"/>
    </row>
    <row r="5" spans="1:10" s="6" customFormat="1" ht="21" thickBot="1">
      <c r="A5" s="322" t="s">
        <v>26</v>
      </c>
      <c r="B5" s="323"/>
      <c r="C5" s="323"/>
      <c r="D5" s="323"/>
      <c r="E5" s="323"/>
      <c r="F5" s="323"/>
      <c r="G5" s="323"/>
      <c r="H5" s="323"/>
      <c r="I5" s="323"/>
      <c r="J5" s="324"/>
    </row>
    <row r="6" spans="1:10" ht="13.5" thickBot="1">
      <c r="A6" s="14" t="s">
        <v>59</v>
      </c>
      <c r="B6" s="15" t="s">
        <v>9</v>
      </c>
      <c r="C6" s="16" t="s">
        <v>6</v>
      </c>
      <c r="D6" s="203" t="s">
        <v>190</v>
      </c>
      <c r="E6" s="203" t="s">
        <v>184</v>
      </c>
      <c r="F6" s="203" t="s">
        <v>185</v>
      </c>
      <c r="G6" s="203" t="s">
        <v>186</v>
      </c>
      <c r="H6" s="16" t="s">
        <v>187</v>
      </c>
      <c r="I6" s="203" t="s">
        <v>188</v>
      </c>
      <c r="J6" s="201" t="s">
        <v>189</v>
      </c>
    </row>
    <row r="7" spans="1:10" ht="12.75">
      <c r="A7" s="12" t="s">
        <v>16</v>
      </c>
      <c r="B7" s="18" t="s">
        <v>10</v>
      </c>
      <c r="C7" s="19" t="s">
        <v>132</v>
      </c>
      <c r="D7" s="19" t="s">
        <v>203</v>
      </c>
      <c r="E7" s="19" t="s">
        <v>83</v>
      </c>
      <c r="F7" s="19" t="s">
        <v>203</v>
      </c>
      <c r="G7" s="19" t="s">
        <v>83</v>
      </c>
      <c r="H7" s="19" t="s">
        <v>83</v>
      </c>
      <c r="I7" s="19" t="s">
        <v>83</v>
      </c>
      <c r="J7" s="20" t="s">
        <v>204</v>
      </c>
    </row>
    <row r="8" spans="1:10" ht="12.75">
      <c r="A8" s="10" t="s">
        <v>17</v>
      </c>
      <c r="B8" s="21" t="s">
        <v>10</v>
      </c>
      <c r="C8" s="7" t="s">
        <v>108</v>
      </c>
      <c r="D8" s="8" t="s">
        <v>8</v>
      </c>
      <c r="E8" s="8" t="s">
        <v>8</v>
      </c>
      <c r="F8" s="8" t="s">
        <v>8</v>
      </c>
      <c r="G8" s="8" t="s">
        <v>8</v>
      </c>
      <c r="H8" s="7" t="s">
        <v>84</v>
      </c>
      <c r="I8" s="8" t="s">
        <v>8</v>
      </c>
      <c r="J8" s="22" t="s">
        <v>205</v>
      </c>
    </row>
    <row r="9" spans="1:10" s="48" customFormat="1" ht="26.25" customHeight="1">
      <c r="A9" s="80" t="s">
        <v>18</v>
      </c>
      <c r="B9" s="81" t="s">
        <v>11</v>
      </c>
      <c r="C9" s="51" t="s">
        <v>129</v>
      </c>
      <c r="D9" s="55" t="s">
        <v>200</v>
      </c>
      <c r="E9" s="51" t="s">
        <v>202</v>
      </c>
      <c r="F9" s="55" t="s">
        <v>201</v>
      </c>
      <c r="G9" s="51">
        <v>0</v>
      </c>
      <c r="H9" s="51">
        <v>0</v>
      </c>
      <c r="I9" s="51">
        <v>0</v>
      </c>
      <c r="J9" s="52">
        <v>0</v>
      </c>
    </row>
    <row r="10" spans="1:10" ht="12.75">
      <c r="A10" s="10" t="s">
        <v>47</v>
      </c>
      <c r="B10" s="23" t="s">
        <v>8</v>
      </c>
      <c r="C10" s="7" t="s">
        <v>7</v>
      </c>
      <c r="D10" s="7" t="s">
        <v>206</v>
      </c>
      <c r="E10" s="7" t="s">
        <v>207</v>
      </c>
      <c r="F10" s="7" t="s">
        <v>208</v>
      </c>
      <c r="G10" s="7" t="s">
        <v>209</v>
      </c>
      <c r="H10" s="7" t="s">
        <v>85</v>
      </c>
      <c r="I10" s="7" t="s">
        <v>210</v>
      </c>
      <c r="J10" s="22" t="s">
        <v>211</v>
      </c>
    </row>
    <row r="11" spans="1:10" ht="12.75" hidden="1">
      <c r="A11" s="10" t="s">
        <v>86</v>
      </c>
      <c r="B11" s="21" t="s">
        <v>10</v>
      </c>
      <c r="C11" s="7" t="s">
        <v>87</v>
      </c>
      <c r="D11" s="7">
        <v>0</v>
      </c>
      <c r="E11" s="7">
        <v>0</v>
      </c>
      <c r="F11" s="7">
        <v>0</v>
      </c>
      <c r="G11" s="7">
        <v>0</v>
      </c>
      <c r="H11" s="7" t="s">
        <v>88</v>
      </c>
      <c r="I11" s="7">
        <v>0</v>
      </c>
      <c r="J11" s="22" t="s">
        <v>212</v>
      </c>
    </row>
    <row r="12" spans="1:10" ht="12.75" hidden="1">
      <c r="A12" s="10" t="s">
        <v>89</v>
      </c>
      <c r="B12" s="21" t="s">
        <v>10</v>
      </c>
      <c r="C12" s="7" t="s">
        <v>87</v>
      </c>
      <c r="D12" s="7">
        <v>0</v>
      </c>
      <c r="E12" s="7">
        <v>0</v>
      </c>
      <c r="F12" s="7">
        <v>0</v>
      </c>
      <c r="G12" s="7">
        <v>0</v>
      </c>
      <c r="H12" s="7" t="s">
        <v>90</v>
      </c>
      <c r="I12" s="7">
        <v>0</v>
      </c>
      <c r="J12" s="38" t="s">
        <v>8</v>
      </c>
    </row>
    <row r="13" spans="1:10" ht="12.75">
      <c r="A13" s="10" t="s">
        <v>53</v>
      </c>
      <c r="B13" s="21" t="s">
        <v>10</v>
      </c>
      <c r="C13" s="7" t="s">
        <v>91</v>
      </c>
      <c r="D13" s="7" t="s">
        <v>57</v>
      </c>
      <c r="E13" s="7" t="s">
        <v>57</v>
      </c>
      <c r="F13" s="7" t="s">
        <v>57</v>
      </c>
      <c r="G13" s="7" t="s">
        <v>57</v>
      </c>
      <c r="H13" s="7" t="s">
        <v>57</v>
      </c>
      <c r="I13" s="7" t="s">
        <v>57</v>
      </c>
      <c r="J13" s="22" t="s">
        <v>57</v>
      </c>
    </row>
    <row r="14" spans="1:10" ht="12.75" hidden="1">
      <c r="A14" s="10" t="s">
        <v>92</v>
      </c>
      <c r="B14" s="21" t="s">
        <v>11</v>
      </c>
      <c r="C14" s="7" t="s">
        <v>91</v>
      </c>
      <c r="D14" s="7" t="s">
        <v>212</v>
      </c>
      <c r="E14" s="7" t="s">
        <v>212</v>
      </c>
      <c r="F14" s="7" t="s">
        <v>212</v>
      </c>
      <c r="G14" s="7" t="s">
        <v>212</v>
      </c>
      <c r="H14" s="7" t="s">
        <v>93</v>
      </c>
      <c r="I14" s="7" t="s">
        <v>212</v>
      </c>
      <c r="J14" s="22" t="s">
        <v>213</v>
      </c>
    </row>
    <row r="15" spans="1:10" ht="12.75">
      <c r="A15" s="10" t="s">
        <v>55</v>
      </c>
      <c r="B15" s="21" t="s">
        <v>10</v>
      </c>
      <c r="C15" s="7" t="s">
        <v>94</v>
      </c>
      <c r="D15" s="7" t="s">
        <v>56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22" t="s">
        <v>56</v>
      </c>
    </row>
    <row r="16" spans="1:10" ht="12.75">
      <c r="A16" s="10" t="s">
        <v>95</v>
      </c>
      <c r="B16" s="21" t="s">
        <v>10</v>
      </c>
      <c r="C16" s="7" t="s">
        <v>96</v>
      </c>
      <c r="D16" s="7" t="s">
        <v>57</v>
      </c>
      <c r="E16" s="7" t="s">
        <v>57</v>
      </c>
      <c r="F16" s="7" t="s">
        <v>57</v>
      </c>
      <c r="G16" s="7" t="s">
        <v>97</v>
      </c>
      <c r="H16" s="7" t="s">
        <v>97</v>
      </c>
      <c r="I16" s="7" t="s">
        <v>97</v>
      </c>
      <c r="J16" s="22" t="s">
        <v>97</v>
      </c>
    </row>
    <row r="17" spans="1:10" ht="12.75">
      <c r="A17" s="10" t="s">
        <v>0</v>
      </c>
      <c r="B17" s="21" t="s">
        <v>98</v>
      </c>
      <c r="C17" s="7" t="s">
        <v>100</v>
      </c>
      <c r="D17" s="7" t="s">
        <v>8</v>
      </c>
      <c r="E17" s="7" t="s">
        <v>8</v>
      </c>
      <c r="F17" s="7" t="s">
        <v>8</v>
      </c>
      <c r="G17" s="7" t="s">
        <v>99</v>
      </c>
      <c r="H17" s="7" t="s">
        <v>99</v>
      </c>
      <c r="I17" s="7" t="s">
        <v>99</v>
      </c>
      <c r="J17" s="22" t="s">
        <v>99</v>
      </c>
    </row>
    <row r="18" spans="1:10" ht="12.75">
      <c r="A18" s="10" t="s">
        <v>0</v>
      </c>
      <c r="B18" s="21" t="s">
        <v>101</v>
      </c>
      <c r="C18" s="8" t="s">
        <v>8</v>
      </c>
      <c r="D18" s="7" t="s">
        <v>21</v>
      </c>
      <c r="E18" s="7" t="s">
        <v>21</v>
      </c>
      <c r="F18" s="7" t="s">
        <v>24</v>
      </c>
      <c r="G18" s="7" t="s">
        <v>25</v>
      </c>
      <c r="H18" s="7" t="s">
        <v>25</v>
      </c>
      <c r="I18" s="7" t="s">
        <v>25</v>
      </c>
      <c r="J18" s="22" t="s">
        <v>25</v>
      </c>
    </row>
    <row r="19" spans="1:10" ht="12.75">
      <c r="A19" s="10" t="s">
        <v>1</v>
      </c>
      <c r="B19" s="21" t="s">
        <v>12</v>
      </c>
      <c r="C19" s="7" t="s">
        <v>131</v>
      </c>
      <c r="D19" s="7">
        <v>0.93</v>
      </c>
      <c r="E19" s="7">
        <v>0.93</v>
      </c>
      <c r="F19" s="7">
        <v>0.93</v>
      </c>
      <c r="G19" s="7">
        <v>0.93</v>
      </c>
      <c r="H19" s="7">
        <v>0.93</v>
      </c>
      <c r="I19" s="7">
        <v>0.93</v>
      </c>
      <c r="J19" s="22">
        <v>0.97</v>
      </c>
    </row>
    <row r="20" spans="1:10" ht="12.75">
      <c r="A20" s="10" t="s">
        <v>22</v>
      </c>
      <c r="B20" s="23" t="s">
        <v>8</v>
      </c>
      <c r="C20" s="8" t="s">
        <v>8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22" t="s">
        <v>23</v>
      </c>
    </row>
    <row r="21" spans="1:10" ht="13.5" thickBot="1">
      <c r="A21" s="10" t="s">
        <v>28</v>
      </c>
      <c r="B21" s="23" t="s">
        <v>8</v>
      </c>
      <c r="C21" s="8" t="s">
        <v>8</v>
      </c>
      <c r="D21" s="35" t="s">
        <v>214</v>
      </c>
      <c r="E21" s="35" t="s">
        <v>214</v>
      </c>
      <c r="F21" s="35" t="s">
        <v>214</v>
      </c>
      <c r="G21" s="35" t="s">
        <v>214</v>
      </c>
      <c r="H21" s="35" t="s">
        <v>30</v>
      </c>
      <c r="I21" s="35" t="s">
        <v>214</v>
      </c>
      <c r="J21" s="36" t="s">
        <v>30</v>
      </c>
    </row>
    <row r="22" spans="1:10" ht="12.75">
      <c r="A22" s="10"/>
      <c r="B22" s="23"/>
      <c r="C22" s="39"/>
      <c r="D22" s="333" t="s">
        <v>61</v>
      </c>
      <c r="E22" s="334"/>
      <c r="F22" s="334"/>
      <c r="G22" s="334"/>
      <c r="H22" s="334"/>
      <c r="I22" s="334"/>
      <c r="J22" s="335"/>
    </row>
    <row r="23" spans="1:10" ht="12.75">
      <c r="A23" s="10" t="s">
        <v>31</v>
      </c>
      <c r="B23" s="21" t="s">
        <v>34</v>
      </c>
      <c r="C23" s="40" t="s">
        <v>132</v>
      </c>
      <c r="D23" s="74">
        <v>25</v>
      </c>
      <c r="E23" s="75">
        <v>25</v>
      </c>
      <c r="F23" s="75">
        <v>25</v>
      </c>
      <c r="G23" s="75">
        <v>25</v>
      </c>
      <c r="H23" s="75">
        <v>35</v>
      </c>
      <c r="I23" s="75">
        <v>25</v>
      </c>
      <c r="J23" s="76">
        <v>35</v>
      </c>
    </row>
    <row r="24" spans="1:10" ht="12.75">
      <c r="A24" s="10" t="s">
        <v>32</v>
      </c>
      <c r="B24" s="21" t="s">
        <v>34</v>
      </c>
      <c r="C24" s="39" t="str">
        <f>C23</f>
        <v>FP-1004</v>
      </c>
      <c r="D24" s="74">
        <v>47</v>
      </c>
      <c r="E24" s="75">
        <v>47</v>
      </c>
      <c r="F24" s="75">
        <v>47</v>
      </c>
      <c r="G24" s="75">
        <v>47</v>
      </c>
      <c r="H24" s="75">
        <v>54</v>
      </c>
      <c r="I24" s="75">
        <v>47</v>
      </c>
      <c r="J24" s="76">
        <v>54</v>
      </c>
    </row>
    <row r="25" spans="1:10" ht="13.5" thickBot="1">
      <c r="A25" s="11" t="s">
        <v>33</v>
      </c>
      <c r="B25" s="24" t="s">
        <v>34</v>
      </c>
      <c r="C25" s="41" t="str">
        <f>C24</f>
        <v>FP-1004</v>
      </c>
      <c r="D25" s="77">
        <v>28</v>
      </c>
      <c r="E25" s="78">
        <v>28</v>
      </c>
      <c r="F25" s="78">
        <v>28</v>
      </c>
      <c r="G25" s="78">
        <v>28</v>
      </c>
      <c r="H25" s="78">
        <v>11</v>
      </c>
      <c r="I25" s="78">
        <v>28</v>
      </c>
      <c r="J25" s="79">
        <v>11</v>
      </c>
    </row>
    <row r="26" spans="2:3" ht="13.5" thickBot="1">
      <c r="B26" s="3"/>
      <c r="C26" s="3"/>
    </row>
    <row r="27" spans="1:10" s="6" customFormat="1" ht="21" thickBot="1">
      <c r="A27" s="322" t="s">
        <v>40</v>
      </c>
      <c r="B27" s="323"/>
      <c r="C27" s="323"/>
      <c r="D27" s="323"/>
      <c r="E27" s="323"/>
      <c r="F27" s="323"/>
      <c r="G27" s="323"/>
      <c r="H27" s="323"/>
      <c r="I27" s="323"/>
      <c r="J27" s="324"/>
    </row>
    <row r="28" spans="1:10" ht="13.5" thickBot="1">
      <c r="A28" s="14" t="str">
        <f>A6</f>
        <v>Property</v>
      </c>
      <c r="B28" s="15" t="str">
        <f aca="true" t="shared" si="0" ref="B28:J28">B6</f>
        <v>Units</v>
      </c>
      <c r="C28" s="16" t="str">
        <f t="shared" si="0"/>
        <v>Test method ( ASTM, or Atofina )</v>
      </c>
      <c r="D28" s="16" t="str">
        <f t="shared" si="0"/>
        <v>Grade F-375</v>
      </c>
      <c r="E28" s="16" t="str">
        <f t="shared" si="0"/>
        <v>Grade F-376</v>
      </c>
      <c r="F28" s="16" t="str">
        <f t="shared" si="0"/>
        <v>Grade F-377</v>
      </c>
      <c r="G28" s="16" t="str">
        <f t="shared" si="0"/>
        <v>Grade F-1204</v>
      </c>
      <c r="H28" s="16" t="str">
        <f t="shared" si="0"/>
        <v>Grade F-1205</v>
      </c>
      <c r="I28" s="16" t="str">
        <f t="shared" si="0"/>
        <v>Grade F-1206</v>
      </c>
      <c r="J28" s="17" t="str">
        <f t="shared" si="0"/>
        <v>Grade F-410</v>
      </c>
    </row>
    <row r="29" spans="1:10" ht="12.75">
      <c r="A29" s="12" t="s">
        <v>2</v>
      </c>
      <c r="B29" s="31" t="s">
        <v>8</v>
      </c>
      <c r="C29" s="13" t="str">
        <f>C10</f>
        <v>ASTM D-1646</v>
      </c>
      <c r="D29" s="13" t="s">
        <v>216</v>
      </c>
      <c r="E29" s="13" t="s">
        <v>217</v>
      </c>
      <c r="F29" s="13" t="s">
        <v>218</v>
      </c>
      <c r="G29" s="83" t="s">
        <v>8</v>
      </c>
      <c r="H29" s="83" t="s">
        <v>8</v>
      </c>
      <c r="I29" s="13" t="s">
        <v>72</v>
      </c>
      <c r="J29" s="84" t="s">
        <v>8</v>
      </c>
    </row>
    <row r="30" spans="1:10" ht="25.5">
      <c r="A30" s="10" t="s">
        <v>3</v>
      </c>
      <c r="B30" s="82" t="s">
        <v>215</v>
      </c>
      <c r="C30" s="7" t="s">
        <v>27</v>
      </c>
      <c r="D30" s="7" t="s">
        <v>219</v>
      </c>
      <c r="E30" s="7" t="s">
        <v>222</v>
      </c>
      <c r="F30" s="85" t="s">
        <v>125</v>
      </c>
      <c r="G30" s="7" t="s">
        <v>220</v>
      </c>
      <c r="H30" s="85" t="s">
        <v>221</v>
      </c>
      <c r="I30" s="7" t="s">
        <v>223</v>
      </c>
      <c r="J30" s="22" t="s">
        <v>226</v>
      </c>
    </row>
    <row r="31" spans="1:10" ht="25.5">
      <c r="A31" s="10" t="s">
        <v>4</v>
      </c>
      <c r="B31" s="82" t="s">
        <v>215</v>
      </c>
      <c r="C31" s="7" t="str">
        <f>C30</f>
        <v>ASTM D-2084</v>
      </c>
      <c r="D31" s="8" t="s">
        <v>228</v>
      </c>
      <c r="E31" s="7" t="s">
        <v>229</v>
      </c>
      <c r="F31" s="7" t="s">
        <v>230</v>
      </c>
      <c r="G31" s="86" t="s">
        <v>235</v>
      </c>
      <c r="H31" s="7" t="s">
        <v>231</v>
      </c>
      <c r="I31" s="7" t="s">
        <v>224</v>
      </c>
      <c r="J31" s="22" t="s">
        <v>224</v>
      </c>
    </row>
    <row r="32" spans="1:10" ht="12.75">
      <c r="A32" s="10" t="s">
        <v>5</v>
      </c>
      <c r="B32" s="9" t="s">
        <v>14</v>
      </c>
      <c r="C32" s="7" t="str">
        <f>C31</f>
        <v>ASTM D-2084</v>
      </c>
      <c r="D32" s="8" t="s">
        <v>241</v>
      </c>
      <c r="E32" s="7" t="s">
        <v>239</v>
      </c>
      <c r="F32" s="7" t="s">
        <v>236</v>
      </c>
      <c r="G32" s="8" t="s">
        <v>234</v>
      </c>
      <c r="H32" s="7" t="s">
        <v>232</v>
      </c>
      <c r="I32" s="7" t="s">
        <v>222</v>
      </c>
      <c r="J32" s="22" t="s">
        <v>223</v>
      </c>
    </row>
    <row r="33" spans="1:10" ht="12.75">
      <c r="A33" s="10" t="s">
        <v>13</v>
      </c>
      <c r="B33" s="9" t="s">
        <v>14</v>
      </c>
      <c r="C33" s="7" t="str">
        <f>C32</f>
        <v>ASTM D-2084</v>
      </c>
      <c r="D33" s="7" t="s">
        <v>240</v>
      </c>
      <c r="E33" s="7" t="s">
        <v>238</v>
      </c>
      <c r="F33" s="7" t="s">
        <v>237</v>
      </c>
      <c r="G33" s="7" t="s">
        <v>211</v>
      </c>
      <c r="H33" s="7" t="s">
        <v>233</v>
      </c>
      <c r="I33" s="7" t="s">
        <v>225</v>
      </c>
      <c r="J33" s="22" t="s">
        <v>227</v>
      </c>
    </row>
    <row r="34" spans="1:10" s="5" customFormat="1" ht="39" thickBot="1">
      <c r="A34" s="33" t="s">
        <v>19</v>
      </c>
      <c r="B34" s="32" t="s">
        <v>8</v>
      </c>
      <c r="C34" s="26" t="s">
        <v>8</v>
      </c>
      <c r="D34" s="27" t="s">
        <v>20</v>
      </c>
      <c r="E34" s="28" t="s">
        <v>36</v>
      </c>
      <c r="F34" s="28" t="s">
        <v>36</v>
      </c>
      <c r="G34" s="28" t="s">
        <v>36</v>
      </c>
      <c r="H34" s="28" t="s">
        <v>35</v>
      </c>
      <c r="I34" s="28" t="s">
        <v>39</v>
      </c>
      <c r="J34" s="29" t="s">
        <v>37</v>
      </c>
    </row>
    <row r="36" ht="12.75">
      <c r="A36" s="1" t="s">
        <v>38</v>
      </c>
    </row>
    <row r="37" ht="12.75">
      <c r="A37" s="1" t="s">
        <v>242</v>
      </c>
    </row>
    <row r="38" ht="13.5" thickBot="1"/>
    <row r="39" spans="1:2" ht="13.5" thickBot="1">
      <c r="A39" s="37" t="s">
        <v>183</v>
      </c>
      <c r="B39" s="17" t="s">
        <v>75</v>
      </c>
    </row>
    <row r="40" spans="1:2" ht="12.75">
      <c r="A40" s="45" t="s">
        <v>76</v>
      </c>
      <c r="B40" s="30">
        <v>100</v>
      </c>
    </row>
    <row r="41" spans="1:2" ht="12.75">
      <c r="A41" s="43" t="s">
        <v>77</v>
      </c>
      <c r="B41" s="22">
        <v>50</v>
      </c>
    </row>
    <row r="42" spans="1:2" ht="12.75">
      <c r="A42" s="43" t="s">
        <v>78</v>
      </c>
      <c r="B42" s="22">
        <v>3</v>
      </c>
    </row>
    <row r="43" spans="1:2" ht="12.75">
      <c r="A43" s="43" t="s">
        <v>79</v>
      </c>
      <c r="B43" s="22">
        <v>1.75</v>
      </c>
    </row>
    <row r="44" spans="1:2" ht="12.75">
      <c r="A44" s="43" t="s">
        <v>80</v>
      </c>
      <c r="B44" s="22">
        <v>1</v>
      </c>
    </row>
    <row r="45" spans="1:2" ht="13.5" thickBot="1">
      <c r="A45" s="44" t="s">
        <v>82</v>
      </c>
      <c r="B45" s="25">
        <v>1</v>
      </c>
    </row>
    <row r="46" spans="1:13" ht="27" thickBot="1">
      <c r="A46" s="321" t="s">
        <v>305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</row>
    <row r="47" spans="1:10" ht="12.75" customHeight="1">
      <c r="A47" s="325" t="s">
        <v>303</v>
      </c>
      <c r="B47" s="326"/>
      <c r="C47" s="327"/>
      <c r="D47" s="236" t="s">
        <v>190</v>
      </c>
      <c r="E47" s="232" t="s">
        <v>184</v>
      </c>
      <c r="F47" s="232" t="s">
        <v>185</v>
      </c>
      <c r="G47" s="232" t="s">
        <v>186</v>
      </c>
      <c r="H47" s="232" t="s">
        <v>187</v>
      </c>
      <c r="I47" s="232" t="s">
        <v>188</v>
      </c>
      <c r="J47" s="234" t="s">
        <v>189</v>
      </c>
    </row>
    <row r="48" spans="1:10" ht="13.5" customHeight="1" thickBot="1">
      <c r="A48" s="328"/>
      <c r="B48" s="329"/>
      <c r="C48" s="330"/>
      <c r="D48" s="226"/>
      <c r="E48" s="233"/>
      <c r="F48" s="233"/>
      <c r="G48" s="233"/>
      <c r="H48" s="233"/>
      <c r="I48" s="233"/>
      <c r="J48" s="235"/>
    </row>
    <row r="49" spans="1:10" ht="12.75">
      <c r="A49" s="109" t="s">
        <v>292</v>
      </c>
      <c r="B49" s="110" t="s">
        <v>293</v>
      </c>
      <c r="C49" s="114" t="s">
        <v>291</v>
      </c>
      <c r="D49" s="18" t="s">
        <v>264</v>
      </c>
      <c r="E49" s="19"/>
      <c r="F49" s="19"/>
      <c r="G49" s="19" t="s">
        <v>264</v>
      </c>
      <c r="H49" s="19"/>
      <c r="I49" s="19" t="s">
        <v>264</v>
      </c>
      <c r="J49" s="20"/>
    </row>
    <row r="50" spans="1:10" ht="12.75">
      <c r="A50" s="111"/>
      <c r="B50" s="108" t="s">
        <v>294</v>
      </c>
      <c r="C50" s="115" t="s">
        <v>295</v>
      </c>
      <c r="D50" s="21" t="s">
        <v>264</v>
      </c>
      <c r="E50" s="7"/>
      <c r="F50" s="7"/>
      <c r="G50" s="7" t="s">
        <v>264</v>
      </c>
      <c r="H50" s="7" t="s">
        <v>264</v>
      </c>
      <c r="I50" s="7"/>
      <c r="J50" s="22" t="s">
        <v>264</v>
      </c>
    </row>
    <row r="51" spans="1:10" ht="12.75">
      <c r="A51" s="111"/>
      <c r="B51" s="108" t="s">
        <v>296</v>
      </c>
      <c r="C51" s="115"/>
      <c r="D51" s="21"/>
      <c r="E51" s="7"/>
      <c r="F51" s="7"/>
      <c r="G51" s="7" t="s">
        <v>264</v>
      </c>
      <c r="H51" s="7" t="s">
        <v>264</v>
      </c>
      <c r="I51" s="7"/>
      <c r="J51" s="22" t="s">
        <v>264</v>
      </c>
    </row>
    <row r="52" spans="1:10" ht="12.75">
      <c r="A52" s="111" t="s">
        <v>273</v>
      </c>
      <c r="B52" s="108"/>
      <c r="C52" s="115"/>
      <c r="D52" s="21" t="s">
        <v>264</v>
      </c>
      <c r="E52" s="7"/>
      <c r="F52" s="7"/>
      <c r="G52" s="7" t="s">
        <v>264</v>
      </c>
      <c r="H52" s="7"/>
      <c r="I52" s="7"/>
      <c r="J52" s="22"/>
    </row>
    <row r="53" spans="1:10" ht="12.75">
      <c r="A53" s="111" t="s">
        <v>274</v>
      </c>
      <c r="B53" s="108"/>
      <c r="C53" s="115"/>
      <c r="D53" s="21"/>
      <c r="E53" s="7"/>
      <c r="F53" s="7"/>
      <c r="G53" s="7"/>
      <c r="H53" s="7" t="s">
        <v>264</v>
      </c>
      <c r="I53" s="7"/>
      <c r="J53" s="22"/>
    </row>
    <row r="54" spans="1:10" ht="12.75">
      <c r="A54" s="111" t="s">
        <v>275</v>
      </c>
      <c r="B54" s="108"/>
      <c r="C54" s="115"/>
      <c r="D54" s="21"/>
      <c r="E54" s="7"/>
      <c r="F54" s="7"/>
      <c r="G54" s="7"/>
      <c r="H54" s="7" t="s">
        <v>264</v>
      </c>
      <c r="I54" s="7" t="s">
        <v>264</v>
      </c>
      <c r="J54" s="22"/>
    </row>
    <row r="55" spans="1:10" ht="12.75">
      <c r="A55" s="111" t="s">
        <v>276</v>
      </c>
      <c r="B55" s="108"/>
      <c r="C55" s="115"/>
      <c r="D55" s="21"/>
      <c r="E55" s="7"/>
      <c r="F55" s="7"/>
      <c r="G55" s="7"/>
      <c r="H55" s="7" t="s">
        <v>264</v>
      </c>
      <c r="I55" s="7"/>
      <c r="J55" s="22"/>
    </row>
    <row r="56" spans="1:10" ht="12.75">
      <c r="A56" s="111" t="s">
        <v>277</v>
      </c>
      <c r="B56" s="108"/>
      <c r="C56" s="115"/>
      <c r="D56" s="21"/>
      <c r="E56" s="7"/>
      <c r="F56" s="7"/>
      <c r="G56" s="7"/>
      <c r="H56" s="7"/>
      <c r="I56" s="7" t="s">
        <v>264</v>
      </c>
      <c r="J56" s="22"/>
    </row>
    <row r="57" spans="1:10" ht="12.75">
      <c r="A57" s="111" t="s">
        <v>278</v>
      </c>
      <c r="B57" s="108"/>
      <c r="C57" s="115"/>
      <c r="D57" s="21"/>
      <c r="E57" s="7"/>
      <c r="F57" s="7"/>
      <c r="G57" s="7"/>
      <c r="H57" s="7" t="s">
        <v>264</v>
      </c>
      <c r="I57" s="7"/>
      <c r="J57" s="22"/>
    </row>
    <row r="58" spans="1:10" ht="12.75">
      <c r="A58" s="111" t="s">
        <v>270</v>
      </c>
      <c r="B58" s="108"/>
      <c r="C58" s="115"/>
      <c r="D58" s="21" t="s">
        <v>264</v>
      </c>
      <c r="E58" s="7" t="s">
        <v>264</v>
      </c>
      <c r="F58" s="7" t="s">
        <v>264</v>
      </c>
      <c r="G58" s="7" t="s">
        <v>264</v>
      </c>
      <c r="H58" s="7" t="s">
        <v>264</v>
      </c>
      <c r="I58" s="7" t="s">
        <v>264</v>
      </c>
      <c r="J58" s="22" t="s">
        <v>264</v>
      </c>
    </row>
    <row r="59" spans="1:10" ht="12.75">
      <c r="A59" s="111" t="s">
        <v>279</v>
      </c>
      <c r="B59" s="108"/>
      <c r="C59" s="115"/>
      <c r="D59" s="21"/>
      <c r="E59" s="7"/>
      <c r="F59" s="7"/>
      <c r="G59" s="7"/>
      <c r="H59" s="7" t="s">
        <v>264</v>
      </c>
      <c r="I59" s="7"/>
      <c r="J59" s="22" t="s">
        <v>264</v>
      </c>
    </row>
    <row r="60" spans="1:10" ht="12.75">
      <c r="A60" s="111" t="s">
        <v>280</v>
      </c>
      <c r="B60" s="108"/>
      <c r="C60" s="115"/>
      <c r="D60" s="21" t="s">
        <v>264</v>
      </c>
      <c r="E60" s="7"/>
      <c r="F60" s="7"/>
      <c r="G60" s="7"/>
      <c r="H60" s="7" t="s">
        <v>264</v>
      </c>
      <c r="I60" s="7"/>
      <c r="J60" s="22"/>
    </row>
    <row r="61" spans="1:10" ht="12.75">
      <c r="A61" s="111" t="s">
        <v>281</v>
      </c>
      <c r="B61" s="108"/>
      <c r="C61" s="115"/>
      <c r="D61" s="21"/>
      <c r="E61" s="7"/>
      <c r="F61" s="7"/>
      <c r="G61" s="7"/>
      <c r="H61" s="7" t="s">
        <v>264</v>
      </c>
      <c r="I61" s="7"/>
      <c r="J61" s="22"/>
    </row>
    <row r="62" spans="1:10" ht="12.75">
      <c r="A62" s="111" t="s">
        <v>282</v>
      </c>
      <c r="B62" s="108"/>
      <c r="C62" s="115"/>
      <c r="D62" s="21"/>
      <c r="E62" s="7"/>
      <c r="F62" s="7"/>
      <c r="G62" s="7" t="s">
        <v>264</v>
      </c>
      <c r="H62" s="7"/>
      <c r="I62" s="7"/>
      <c r="J62" s="22"/>
    </row>
    <row r="63" spans="1:10" ht="12.75">
      <c r="A63" s="111" t="s">
        <v>283</v>
      </c>
      <c r="B63" s="108"/>
      <c r="C63" s="115"/>
      <c r="D63" s="21"/>
      <c r="E63" s="7"/>
      <c r="F63" s="7"/>
      <c r="G63" s="7" t="s">
        <v>264</v>
      </c>
      <c r="H63" s="7"/>
      <c r="I63" s="7"/>
      <c r="J63" s="22"/>
    </row>
    <row r="64" spans="1:10" ht="12.75">
      <c r="A64" s="111" t="s">
        <v>284</v>
      </c>
      <c r="B64" s="108"/>
      <c r="C64" s="115"/>
      <c r="D64" s="21"/>
      <c r="E64" s="7" t="s">
        <v>264</v>
      </c>
      <c r="F64" s="7"/>
      <c r="G64" s="7"/>
      <c r="H64" s="7"/>
      <c r="I64" s="7"/>
      <c r="J64" s="22"/>
    </row>
    <row r="65" spans="1:10" ht="12.75">
      <c r="A65" s="111" t="s">
        <v>285</v>
      </c>
      <c r="B65" s="108"/>
      <c r="C65" s="115"/>
      <c r="D65" s="21"/>
      <c r="E65" s="7" t="s">
        <v>264</v>
      </c>
      <c r="F65" s="7"/>
      <c r="G65" s="7"/>
      <c r="H65" s="7"/>
      <c r="I65" s="7"/>
      <c r="J65" s="22"/>
    </row>
    <row r="66" spans="1:10" ht="12.75">
      <c r="A66" s="111" t="s">
        <v>286</v>
      </c>
      <c r="B66" s="108"/>
      <c r="C66" s="115"/>
      <c r="D66" s="21"/>
      <c r="E66" s="7" t="s">
        <v>264</v>
      </c>
      <c r="F66" s="7" t="s">
        <v>264</v>
      </c>
      <c r="G66" s="7" t="s">
        <v>264</v>
      </c>
      <c r="H66" s="7"/>
      <c r="I66" s="7"/>
      <c r="J66" s="22"/>
    </row>
    <row r="67" spans="1:10" ht="12.75">
      <c r="A67" s="111" t="s">
        <v>287</v>
      </c>
      <c r="B67" s="108"/>
      <c r="C67" s="115"/>
      <c r="D67" s="21" t="s">
        <v>264</v>
      </c>
      <c r="E67" s="7"/>
      <c r="F67" s="7" t="s">
        <v>264</v>
      </c>
      <c r="G67" s="7"/>
      <c r="H67" s="7" t="s">
        <v>264</v>
      </c>
      <c r="I67" s="7"/>
      <c r="J67" s="22"/>
    </row>
    <row r="68" spans="1:10" ht="12.75">
      <c r="A68" s="111" t="s">
        <v>288</v>
      </c>
      <c r="B68" s="108"/>
      <c r="C68" s="115"/>
      <c r="D68" s="21" t="s">
        <v>264</v>
      </c>
      <c r="E68" s="7"/>
      <c r="F68" s="7"/>
      <c r="G68" s="7"/>
      <c r="H68" s="7" t="s">
        <v>264</v>
      </c>
      <c r="I68" s="7" t="s">
        <v>264</v>
      </c>
      <c r="J68" s="22"/>
    </row>
    <row r="69" spans="1:10" ht="12.75">
      <c r="A69" s="111" t="s">
        <v>289</v>
      </c>
      <c r="B69" s="108"/>
      <c r="C69" s="115"/>
      <c r="D69" s="21"/>
      <c r="E69" s="7"/>
      <c r="F69" s="7"/>
      <c r="G69" s="7"/>
      <c r="H69" s="7" t="s">
        <v>264</v>
      </c>
      <c r="I69" s="7" t="s">
        <v>264</v>
      </c>
      <c r="J69" s="22"/>
    </row>
    <row r="70" spans="1:10" ht="12.75">
      <c r="A70" s="111" t="s">
        <v>290</v>
      </c>
      <c r="B70" s="108"/>
      <c r="C70" s="115"/>
      <c r="D70" s="21"/>
      <c r="E70" s="7"/>
      <c r="F70" s="7"/>
      <c r="G70" s="7" t="s">
        <v>264</v>
      </c>
      <c r="H70" s="7"/>
      <c r="I70" s="7"/>
      <c r="J70" s="22"/>
    </row>
    <row r="71" spans="1:10" ht="13.5" thickBot="1">
      <c r="A71" s="112" t="s">
        <v>297</v>
      </c>
      <c r="B71" s="113"/>
      <c r="C71" s="116"/>
      <c r="D71" s="24" t="s">
        <v>264</v>
      </c>
      <c r="E71" s="117"/>
      <c r="F71" s="117"/>
      <c r="G71" s="117"/>
      <c r="H71" s="117" t="s">
        <v>264</v>
      </c>
      <c r="I71" s="117" t="s">
        <v>264</v>
      </c>
      <c r="J71" s="25"/>
    </row>
    <row r="72" spans="1:3" ht="12.75">
      <c r="A72" s="107"/>
      <c r="B72" s="107"/>
      <c r="C72" s="107"/>
    </row>
    <row r="73" spans="1:10" ht="12.75">
      <c r="A73" s="107"/>
      <c r="B73" s="107"/>
      <c r="C73" s="107"/>
      <c r="J73" s="1"/>
    </row>
    <row r="74" spans="2:10" ht="12.75">
      <c r="B74" s="94"/>
      <c r="C74" s="94"/>
      <c r="J74" s="1"/>
    </row>
    <row r="75" spans="2:10" ht="12.75">
      <c r="B75" s="94"/>
      <c r="C75" s="94"/>
      <c r="J75" s="1"/>
    </row>
    <row r="76" spans="2:10" ht="12.75">
      <c r="B76" s="94"/>
      <c r="C76" s="94"/>
      <c r="J76" s="1"/>
    </row>
    <row r="77" spans="2:10" ht="12.75">
      <c r="B77" s="94"/>
      <c r="C77" s="94"/>
      <c r="J77" s="1"/>
    </row>
    <row r="78" spans="2:3" ht="12.75">
      <c r="B78" s="94"/>
      <c r="C78" s="94"/>
    </row>
    <row r="79" spans="2:3" ht="12.75">
      <c r="B79" s="94"/>
      <c r="C79" s="94"/>
    </row>
    <row r="80" spans="2:3" ht="12.75">
      <c r="B80" s="94"/>
      <c r="C80" s="94"/>
    </row>
    <row r="81" spans="2:3" ht="12.75">
      <c r="B81" s="94"/>
      <c r="C81" s="94"/>
    </row>
  </sheetData>
  <mergeCells count="14">
    <mergeCell ref="A27:J27"/>
    <mergeCell ref="A5:J5"/>
    <mergeCell ref="A1:J1"/>
    <mergeCell ref="D22:J22"/>
    <mergeCell ref="D3:J3"/>
    <mergeCell ref="F47:F48"/>
    <mergeCell ref="J47:J48"/>
    <mergeCell ref="D47:D48"/>
    <mergeCell ref="A46:M46"/>
    <mergeCell ref="G47:G48"/>
    <mergeCell ref="H47:H48"/>
    <mergeCell ref="I47:I48"/>
    <mergeCell ref="A47:C48"/>
    <mergeCell ref="E47:E48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H10" sqref="H10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7" width="9.140625" style="1" customWidth="1"/>
    <col min="8" max="8" width="10.00390625" style="1" customWidth="1"/>
    <col min="9" max="17" width="9.140625" style="1" customWidth="1"/>
    <col min="18" max="18" width="36.57421875" style="1" customWidth="1"/>
    <col min="19" max="16384" width="9.140625" style="1" customWidth="1"/>
  </cols>
  <sheetData>
    <row r="1" spans="1:18" ht="26.25">
      <c r="A1" s="337" t="s">
        <v>308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ht="12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4:17" ht="20.25">
      <c r="D3" s="340" t="s">
        <v>309</v>
      </c>
      <c r="E3" s="341"/>
      <c r="F3" s="341"/>
      <c r="G3" s="341"/>
      <c r="H3" s="341"/>
      <c r="I3" s="341"/>
      <c r="J3" s="341"/>
      <c r="K3" s="341"/>
      <c r="L3" s="342"/>
      <c r="M3" s="340" t="s">
        <v>19</v>
      </c>
      <c r="N3" s="341"/>
      <c r="O3" s="341"/>
      <c r="P3" s="341"/>
      <c r="Q3" s="342"/>
    </row>
    <row r="4" spans="1:18" ht="63.75">
      <c r="A4" s="128" t="s">
        <v>310</v>
      </c>
      <c r="B4" s="128" t="s">
        <v>311</v>
      </c>
      <c r="C4" s="128" t="s">
        <v>28</v>
      </c>
      <c r="D4" s="128" t="s">
        <v>312</v>
      </c>
      <c r="E4" s="128" t="s">
        <v>313</v>
      </c>
      <c r="F4" s="128" t="s">
        <v>314</v>
      </c>
      <c r="G4" s="128" t="s">
        <v>315</v>
      </c>
      <c r="H4" s="128" t="s">
        <v>316</v>
      </c>
      <c r="I4" s="128" t="s">
        <v>317</v>
      </c>
      <c r="J4" s="128" t="s">
        <v>318</v>
      </c>
      <c r="K4" s="128" t="s">
        <v>310</v>
      </c>
      <c r="L4" s="128" t="s">
        <v>311</v>
      </c>
      <c r="M4" s="128" t="s">
        <v>319</v>
      </c>
      <c r="N4" s="128" t="s">
        <v>320</v>
      </c>
      <c r="O4" s="128" t="s">
        <v>321</v>
      </c>
      <c r="P4" s="128" t="s">
        <v>322</v>
      </c>
      <c r="Q4" s="128" t="s">
        <v>323</v>
      </c>
      <c r="R4" s="128" t="s">
        <v>324</v>
      </c>
    </row>
    <row r="5" spans="1:18" ht="25.5">
      <c r="A5" s="129" t="s">
        <v>325</v>
      </c>
      <c r="B5" s="129" t="s">
        <v>326</v>
      </c>
      <c r="C5" s="130" t="s">
        <v>30</v>
      </c>
      <c r="D5" s="131" t="s">
        <v>327</v>
      </c>
      <c r="E5" s="132" t="s">
        <v>328</v>
      </c>
      <c r="F5" s="133" t="s">
        <v>329</v>
      </c>
      <c r="G5" s="134" t="s">
        <v>330</v>
      </c>
      <c r="H5" s="133">
        <v>0.2</v>
      </c>
      <c r="I5" s="133">
        <v>6</v>
      </c>
      <c r="J5" s="135" t="s">
        <v>213</v>
      </c>
      <c r="K5" s="129" t="s">
        <v>325</v>
      </c>
      <c r="L5" s="129" t="s">
        <v>326</v>
      </c>
      <c r="M5" s="136" t="s">
        <v>264</v>
      </c>
      <c r="N5" s="137" t="s">
        <v>264</v>
      </c>
      <c r="O5" s="137" t="s">
        <v>264</v>
      </c>
      <c r="P5" s="137"/>
      <c r="Q5" s="138"/>
      <c r="R5" s="138" t="s">
        <v>331</v>
      </c>
    </row>
    <row r="6" spans="1:18" ht="38.25">
      <c r="A6" s="129" t="s">
        <v>332</v>
      </c>
      <c r="B6" s="129" t="s">
        <v>326</v>
      </c>
      <c r="C6" s="130" t="s">
        <v>30</v>
      </c>
      <c r="D6" s="131" t="s">
        <v>327</v>
      </c>
      <c r="E6" s="139" t="s">
        <v>328</v>
      </c>
      <c r="F6" s="133" t="s">
        <v>329</v>
      </c>
      <c r="G6" s="133">
        <v>3</v>
      </c>
      <c r="H6" s="133">
        <v>0.2</v>
      </c>
      <c r="I6" s="133">
        <v>6</v>
      </c>
      <c r="J6" s="140" t="s">
        <v>333</v>
      </c>
      <c r="K6" s="129" t="s">
        <v>332</v>
      </c>
      <c r="L6" s="129" t="s">
        <v>326</v>
      </c>
      <c r="M6" s="141" t="s">
        <v>264</v>
      </c>
      <c r="N6" s="142" t="s">
        <v>264</v>
      </c>
      <c r="O6" s="142" t="s">
        <v>264</v>
      </c>
      <c r="P6" s="142"/>
      <c r="Q6" s="143"/>
      <c r="R6" s="143" t="s">
        <v>334</v>
      </c>
    </row>
    <row r="7" spans="1:18" ht="25.5">
      <c r="A7" s="129" t="s">
        <v>335</v>
      </c>
      <c r="B7" s="129" t="s">
        <v>326</v>
      </c>
      <c r="C7" s="130" t="s">
        <v>30</v>
      </c>
      <c r="D7" s="131" t="s">
        <v>336</v>
      </c>
      <c r="E7" s="132" t="s">
        <v>337</v>
      </c>
      <c r="F7" s="144" t="s">
        <v>338</v>
      </c>
      <c r="G7" s="134" t="s">
        <v>330</v>
      </c>
      <c r="H7" s="133">
        <v>0.2</v>
      </c>
      <c r="I7" s="133">
        <v>6</v>
      </c>
      <c r="J7" s="140" t="s">
        <v>339</v>
      </c>
      <c r="K7" s="129" t="s">
        <v>335</v>
      </c>
      <c r="L7" s="129" t="s">
        <v>326</v>
      </c>
      <c r="M7" s="141" t="s">
        <v>264</v>
      </c>
      <c r="N7" s="142" t="s">
        <v>264</v>
      </c>
      <c r="O7" s="142" t="s">
        <v>264</v>
      </c>
      <c r="P7" s="142"/>
      <c r="Q7" s="143"/>
      <c r="R7" s="143" t="s">
        <v>340</v>
      </c>
    </row>
    <row r="8" spans="1:18" ht="25.5">
      <c r="A8" s="129" t="s">
        <v>341</v>
      </c>
      <c r="B8" s="129" t="s">
        <v>326</v>
      </c>
      <c r="C8" s="130" t="s">
        <v>30</v>
      </c>
      <c r="D8" s="131" t="s">
        <v>327</v>
      </c>
      <c r="E8" s="132" t="s">
        <v>342</v>
      </c>
      <c r="F8" s="144" t="s">
        <v>338</v>
      </c>
      <c r="G8" s="145" t="s">
        <v>343</v>
      </c>
      <c r="H8" s="133">
        <v>0.2</v>
      </c>
      <c r="I8" s="133">
        <v>6</v>
      </c>
      <c r="J8" s="140" t="s">
        <v>213</v>
      </c>
      <c r="K8" s="129" t="s">
        <v>341</v>
      </c>
      <c r="L8" s="129" t="s">
        <v>326</v>
      </c>
      <c r="M8" s="141" t="s">
        <v>264</v>
      </c>
      <c r="N8" s="142" t="s">
        <v>264</v>
      </c>
      <c r="O8" s="142" t="s">
        <v>264</v>
      </c>
      <c r="P8" s="142"/>
      <c r="Q8" s="143"/>
      <c r="R8" s="143" t="s">
        <v>344</v>
      </c>
    </row>
    <row r="9" spans="1:18" ht="25.5">
      <c r="A9" s="129" t="s">
        <v>345</v>
      </c>
      <c r="B9" s="129" t="s">
        <v>326</v>
      </c>
      <c r="C9" s="130" t="s">
        <v>346</v>
      </c>
      <c r="D9" s="131" t="s">
        <v>347</v>
      </c>
      <c r="E9" s="132" t="s">
        <v>348</v>
      </c>
      <c r="F9" s="134" t="s">
        <v>349</v>
      </c>
      <c r="G9" s="145" t="s">
        <v>343</v>
      </c>
      <c r="H9" s="133">
        <v>0.2</v>
      </c>
      <c r="I9" s="133">
        <v>6</v>
      </c>
      <c r="J9" s="140" t="s">
        <v>350</v>
      </c>
      <c r="K9" s="129" t="s">
        <v>345</v>
      </c>
      <c r="L9" s="129" t="s">
        <v>326</v>
      </c>
      <c r="M9" s="141" t="s">
        <v>264</v>
      </c>
      <c r="N9" s="142" t="s">
        <v>264</v>
      </c>
      <c r="O9" s="142" t="s">
        <v>264</v>
      </c>
      <c r="P9" s="142"/>
      <c r="Q9" s="143"/>
      <c r="R9" s="143" t="s">
        <v>351</v>
      </c>
    </row>
    <row r="10" spans="1:18" ht="25.5">
      <c r="A10" s="204" t="s">
        <v>352</v>
      </c>
      <c r="B10" s="129" t="s">
        <v>326</v>
      </c>
      <c r="C10" s="130" t="s">
        <v>346</v>
      </c>
      <c r="D10" s="131" t="s">
        <v>347</v>
      </c>
      <c r="E10" s="132" t="s">
        <v>348</v>
      </c>
      <c r="F10" s="134" t="s">
        <v>349</v>
      </c>
      <c r="G10" s="145" t="s">
        <v>343</v>
      </c>
      <c r="H10" s="133">
        <v>0.2</v>
      </c>
      <c r="I10" s="133">
        <v>6</v>
      </c>
      <c r="J10" s="140" t="s">
        <v>353</v>
      </c>
      <c r="K10" s="129" t="s">
        <v>352</v>
      </c>
      <c r="L10" s="129" t="s">
        <v>326</v>
      </c>
      <c r="M10" s="141"/>
      <c r="N10" s="142"/>
      <c r="O10" s="142"/>
      <c r="P10" s="142" t="s">
        <v>264</v>
      </c>
      <c r="Q10" s="143"/>
      <c r="R10" s="143" t="s">
        <v>354</v>
      </c>
    </row>
    <row r="11" spans="1:18" ht="25.5">
      <c r="A11" s="129" t="s">
        <v>355</v>
      </c>
      <c r="B11" s="129" t="s">
        <v>326</v>
      </c>
      <c r="C11" s="130" t="s">
        <v>346</v>
      </c>
      <c r="D11" s="131" t="s">
        <v>347</v>
      </c>
      <c r="E11" s="132" t="s">
        <v>348</v>
      </c>
      <c r="F11" s="134" t="s">
        <v>349</v>
      </c>
      <c r="G11" s="145" t="s">
        <v>343</v>
      </c>
      <c r="H11" s="133">
        <v>0.2</v>
      </c>
      <c r="I11" s="133">
        <v>6</v>
      </c>
      <c r="J11" s="140" t="s">
        <v>356</v>
      </c>
      <c r="K11" s="129" t="s">
        <v>355</v>
      </c>
      <c r="L11" s="129" t="s">
        <v>326</v>
      </c>
      <c r="M11" s="141"/>
      <c r="N11" s="142"/>
      <c r="O11" s="142" t="s">
        <v>264</v>
      </c>
      <c r="P11" s="142"/>
      <c r="Q11" s="143"/>
      <c r="R11" s="143"/>
    </row>
    <row r="12" spans="1:18" ht="25.5">
      <c r="A12" s="129" t="s">
        <v>357</v>
      </c>
      <c r="B12" s="129" t="s">
        <v>326</v>
      </c>
      <c r="C12" s="130" t="s">
        <v>346</v>
      </c>
      <c r="D12" s="131" t="s">
        <v>358</v>
      </c>
      <c r="E12" s="132" t="s">
        <v>359</v>
      </c>
      <c r="F12" s="133" t="s">
        <v>360</v>
      </c>
      <c r="G12" s="145" t="s">
        <v>343</v>
      </c>
      <c r="H12" s="133">
        <v>0.2</v>
      </c>
      <c r="I12" s="133">
        <v>6</v>
      </c>
      <c r="J12" s="140" t="s">
        <v>361</v>
      </c>
      <c r="K12" s="129" t="s">
        <v>357</v>
      </c>
      <c r="L12" s="129" t="s">
        <v>326</v>
      </c>
      <c r="M12" s="141"/>
      <c r="N12" s="142"/>
      <c r="O12" s="142"/>
      <c r="P12" s="142" t="s">
        <v>264</v>
      </c>
      <c r="Q12" s="143"/>
      <c r="R12" s="143" t="s">
        <v>362</v>
      </c>
    </row>
    <row r="13" spans="1:18" ht="25.5">
      <c r="A13" s="204" t="s">
        <v>363</v>
      </c>
      <c r="B13" s="129" t="s">
        <v>326</v>
      </c>
      <c r="C13" s="130" t="s">
        <v>346</v>
      </c>
      <c r="D13" s="131" t="s">
        <v>358</v>
      </c>
      <c r="E13" s="132" t="s">
        <v>359</v>
      </c>
      <c r="F13" s="133" t="s">
        <v>360</v>
      </c>
      <c r="G13" s="145" t="s">
        <v>343</v>
      </c>
      <c r="H13" s="133">
        <v>0.25</v>
      </c>
      <c r="I13" s="133">
        <v>6</v>
      </c>
      <c r="J13" s="140" t="s">
        <v>364</v>
      </c>
      <c r="K13" s="129" t="s">
        <v>363</v>
      </c>
      <c r="L13" s="129" t="s">
        <v>326</v>
      </c>
      <c r="M13" s="141"/>
      <c r="N13" s="142"/>
      <c r="O13" s="142"/>
      <c r="P13" s="142" t="s">
        <v>264</v>
      </c>
      <c r="Q13" s="143"/>
      <c r="R13" s="143" t="s">
        <v>354</v>
      </c>
    </row>
    <row r="14" spans="1:18" ht="25.5">
      <c r="A14" s="146" t="s">
        <v>365</v>
      </c>
      <c r="B14" s="146" t="s">
        <v>366</v>
      </c>
      <c r="C14" s="147" t="s">
        <v>29</v>
      </c>
      <c r="D14" s="148" t="s">
        <v>103</v>
      </c>
      <c r="E14" s="149" t="s">
        <v>110</v>
      </c>
      <c r="F14" s="150" t="s">
        <v>367</v>
      </c>
      <c r="G14" s="151" t="s">
        <v>368</v>
      </c>
      <c r="H14" s="151">
        <v>0.3</v>
      </c>
      <c r="I14" s="151">
        <v>6</v>
      </c>
      <c r="J14" s="152" t="s">
        <v>353</v>
      </c>
      <c r="K14" s="146" t="s">
        <v>365</v>
      </c>
      <c r="L14" s="146" t="s">
        <v>366</v>
      </c>
      <c r="M14" s="153"/>
      <c r="N14" s="154"/>
      <c r="O14" s="154"/>
      <c r="P14" s="154"/>
      <c r="Q14" s="155" t="s">
        <v>264</v>
      </c>
      <c r="R14" s="155" t="s">
        <v>369</v>
      </c>
    </row>
    <row r="16" spans="2:10" ht="12.75">
      <c r="B16" s="34" t="s">
        <v>366</v>
      </c>
      <c r="C16" s="1" t="s">
        <v>370</v>
      </c>
      <c r="H16" s="343" t="s">
        <v>430</v>
      </c>
      <c r="I16" s="343"/>
      <c r="J16" s="343"/>
    </row>
    <row r="17" spans="2:3" ht="12.75">
      <c r="B17" s="34" t="s">
        <v>326</v>
      </c>
      <c r="C17" s="1" t="s">
        <v>371</v>
      </c>
    </row>
  </sheetData>
  <mergeCells count="4">
    <mergeCell ref="A1:R1"/>
    <mergeCell ref="D3:L3"/>
    <mergeCell ref="M3:Q3"/>
    <mergeCell ref="H16:J16"/>
  </mergeCells>
  <printOptions/>
  <pageMargins left="0.75" right="0.75" top="1" bottom="1" header="0.5" footer="0.5"/>
  <pageSetup orientation="portrait" paperSize="9"/>
  <ignoredErrors>
    <ignoredError sqref="F7:F11" twoDigitTextYear="1"/>
    <ignoredError sqref="G7:G13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a0040271</dc:creator>
  <cp:keywords/>
  <dc:description/>
  <cp:lastModifiedBy>Hendrik</cp:lastModifiedBy>
  <cp:lastPrinted>2007-03-15T14:30:31Z</cp:lastPrinted>
  <dcterms:created xsi:type="dcterms:W3CDTF">2004-05-17T09:17:36Z</dcterms:created>
  <dcterms:modified xsi:type="dcterms:W3CDTF">2007-03-28T07:48:32Z</dcterms:modified>
  <cp:category/>
  <cp:version/>
  <cp:contentType/>
  <cp:contentStatus/>
</cp:coreProperties>
</file>